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1475" windowHeight="5145"/>
  </bookViews>
  <sheets>
    <sheet name="INC&amp;EXP" sheetId="1" r:id="rId1"/>
    <sheet name="RESERVES" sheetId="2" r:id="rId2"/>
  </sheets>
  <calcPr calcId="145621"/>
</workbook>
</file>

<file path=xl/calcChain.xml><?xml version="1.0" encoding="utf-8"?>
<calcChain xmlns="http://schemas.openxmlformats.org/spreadsheetml/2006/main">
  <c r="Q36" i="1" l="1"/>
  <c r="R35" i="1"/>
  <c r="S35" i="1"/>
  <c r="O36" i="1"/>
  <c r="N36" i="1"/>
  <c r="M36" i="1"/>
  <c r="L36" i="1"/>
  <c r="K36" i="1"/>
  <c r="J36" i="1"/>
  <c r="I36" i="1"/>
  <c r="H36" i="1"/>
  <c r="G36" i="1"/>
  <c r="F36" i="1"/>
  <c r="D36" i="1"/>
  <c r="V35" i="1"/>
  <c r="V36" i="1"/>
  <c r="Q26" i="1" l="1"/>
  <c r="P26" i="1" l="1"/>
  <c r="R34" i="1" l="1"/>
  <c r="S34" i="1"/>
  <c r="V34" i="1"/>
  <c r="O26" i="1"/>
  <c r="R25" i="1"/>
  <c r="S25" i="1"/>
  <c r="U25" i="1"/>
  <c r="N26" i="1"/>
  <c r="M26" i="1"/>
  <c r="L26" i="1"/>
  <c r="K26" i="1"/>
  <c r="J26" i="1"/>
  <c r="I26" i="1"/>
  <c r="H26" i="1"/>
  <c r="G26" i="1"/>
  <c r="F26" i="1"/>
  <c r="D26" i="1"/>
  <c r="V25" i="1"/>
  <c r="R29" i="1" l="1"/>
  <c r="R30" i="1"/>
  <c r="R31" i="1"/>
  <c r="R32" i="1"/>
  <c r="R33" i="1"/>
  <c r="R23" i="1"/>
  <c r="S23" i="1"/>
  <c r="V23" i="1"/>
  <c r="R22" i="1"/>
  <c r="S22" i="1"/>
  <c r="T22" i="1" s="1"/>
  <c r="U22" i="1" s="1"/>
  <c r="V22" i="1"/>
  <c r="R21" i="1"/>
  <c r="S21" i="1"/>
  <c r="T21" i="1" s="1"/>
  <c r="U21" i="1" s="1"/>
  <c r="R20" i="1"/>
  <c r="S20" i="1"/>
  <c r="T20" i="1" s="1"/>
  <c r="U20" i="1" s="1"/>
  <c r="V21" i="1"/>
  <c r="V20" i="1"/>
  <c r="U23" i="1" l="1"/>
  <c r="P36" i="1"/>
  <c r="R24" i="1" l="1"/>
  <c r="S24" i="1"/>
  <c r="T24" i="1" s="1"/>
  <c r="U24" i="1" s="1"/>
  <c r="V24" i="1"/>
  <c r="S33" i="1" l="1"/>
  <c r="V33" i="1"/>
  <c r="R19" i="1" l="1"/>
  <c r="S19" i="1"/>
  <c r="U19" i="1" s="1"/>
  <c r="G43" i="1"/>
  <c r="V19" i="1"/>
  <c r="E43" i="1"/>
  <c r="F43" i="1"/>
  <c r="H43" i="1"/>
  <c r="I43" i="1"/>
  <c r="J43" i="1"/>
  <c r="D43" i="1"/>
  <c r="E41" i="1"/>
  <c r="F41" i="1"/>
  <c r="G41" i="1"/>
  <c r="H41" i="1"/>
  <c r="I41" i="1"/>
  <c r="J41" i="1"/>
  <c r="D41" i="1"/>
  <c r="E6" i="2" l="1"/>
  <c r="V32" i="1" l="1"/>
  <c r="V31" i="1"/>
  <c r="V30" i="1"/>
  <c r="V29" i="1"/>
  <c r="V28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26" i="1" l="1"/>
  <c r="P43" i="1"/>
  <c r="O43" i="1"/>
  <c r="N43" i="1"/>
  <c r="M43" i="1"/>
  <c r="L43" i="1"/>
  <c r="K43" i="1"/>
  <c r="Q43" i="1"/>
  <c r="S26" i="1" l="1"/>
  <c r="S43" i="1" s="1"/>
  <c r="R28" i="1" l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32" i="1"/>
  <c r="S31" i="1"/>
  <c r="S30" i="1"/>
  <c r="S29" i="1"/>
  <c r="S28" i="1"/>
  <c r="T28" i="1" s="1"/>
  <c r="U28" i="1" s="1"/>
  <c r="S18" i="1"/>
  <c r="T18" i="1" s="1"/>
  <c r="U18" i="1" s="1"/>
  <c r="S17" i="1"/>
  <c r="T17" i="1" s="1"/>
  <c r="U17" i="1" s="1"/>
  <c r="S16" i="1"/>
  <c r="T16" i="1" s="1"/>
  <c r="U16" i="1" s="1"/>
  <c r="S15" i="1"/>
  <c r="T15" i="1" s="1"/>
  <c r="U15" i="1" s="1"/>
  <c r="S14" i="1"/>
  <c r="T14" i="1" s="1"/>
  <c r="U14" i="1" s="1"/>
  <c r="S13" i="1"/>
  <c r="T13" i="1" s="1"/>
  <c r="U13" i="1" s="1"/>
  <c r="S12" i="1"/>
  <c r="T12" i="1" s="1"/>
  <c r="U12" i="1" s="1"/>
  <c r="S11" i="1"/>
  <c r="T11" i="1" s="1"/>
  <c r="U11" i="1" s="1"/>
  <c r="S10" i="1"/>
  <c r="T10" i="1" s="1"/>
  <c r="U10" i="1" s="1"/>
  <c r="S9" i="1"/>
  <c r="T9" i="1" s="1"/>
  <c r="U9" i="1" s="1"/>
  <c r="S8" i="1"/>
  <c r="T8" i="1" s="1"/>
  <c r="U8" i="1" s="1"/>
  <c r="S7" i="1"/>
  <c r="U7" i="1" s="1"/>
  <c r="S6" i="1"/>
  <c r="T6" i="1" s="1"/>
  <c r="U6" i="1" s="1"/>
  <c r="S5" i="1"/>
  <c r="T5" i="1" s="1"/>
  <c r="U5" i="1" s="1"/>
  <c r="S4" i="1"/>
  <c r="T4" i="1" s="1"/>
  <c r="U4" i="1" s="1"/>
  <c r="Q41" i="1"/>
  <c r="P41" i="1"/>
  <c r="O41" i="1"/>
  <c r="N41" i="1"/>
  <c r="M41" i="1"/>
  <c r="L41" i="1"/>
  <c r="K41" i="1"/>
  <c r="R26" i="1" l="1"/>
  <c r="Q38" i="1"/>
  <c r="N45" i="1"/>
  <c r="P38" i="1"/>
  <c r="O38" i="1"/>
  <c r="J38" i="1"/>
  <c r="M38" i="1"/>
  <c r="K38" i="1"/>
  <c r="H38" i="1"/>
  <c r="R36" i="1"/>
  <c r="R41" i="1" s="1"/>
  <c r="L38" i="1"/>
  <c r="N38" i="1"/>
  <c r="I38" i="1"/>
  <c r="F38" i="1"/>
  <c r="D38" i="1"/>
  <c r="S36" i="1"/>
  <c r="S41" i="1" s="1"/>
  <c r="G38" i="1"/>
  <c r="R43" i="1" l="1"/>
  <c r="D45" i="1"/>
  <c r="Q45" i="1"/>
  <c r="L45" i="1"/>
  <c r="K45" i="1"/>
  <c r="H45" i="1"/>
  <c r="J45" i="1"/>
  <c r="I45" i="1"/>
  <c r="O45" i="1"/>
  <c r="G45" i="1"/>
  <c r="M45" i="1"/>
  <c r="P45" i="1"/>
  <c r="R38" i="1"/>
  <c r="F45" i="1"/>
  <c r="S38" i="1"/>
  <c r="T36" i="1"/>
  <c r="U36" i="1" s="1"/>
  <c r="T26" i="1"/>
  <c r="U26" i="1" s="1"/>
  <c r="R45" i="1" l="1"/>
</calcChain>
</file>

<file path=xl/sharedStrings.xml><?xml version="1.0" encoding="utf-8"?>
<sst xmlns="http://schemas.openxmlformats.org/spreadsheetml/2006/main" count="65" uniqueCount="65">
  <si>
    <t xml:space="preserve">Annual </t>
  </si>
  <si>
    <t>Budget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</si>
  <si>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</si>
  <si>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</si>
  <si>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</si>
  <si>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</si>
  <si>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</si>
  <si>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</si>
  <si>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</si>
  <si>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</si>
  <si>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</si>
  <si>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</si>
  <si>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 xml:space="preserve">FEB </t>
  </si>
  <si>
    <t>MAR</t>
  </si>
  <si>
    <t>FUNDS</t>
  </si>
  <si>
    <t>AVAILABLE</t>
  </si>
  <si>
    <t>Available</t>
  </si>
  <si>
    <t>%  BUDGET</t>
  </si>
  <si>
    <t>% BUDGET</t>
  </si>
  <si>
    <t>USED</t>
  </si>
  <si>
    <t>Insurance</t>
  </si>
  <si>
    <t>Petty Cash Expenses</t>
  </si>
  <si>
    <t>Precept</t>
  </si>
  <si>
    <t>Council Tax Grant Income</t>
  </si>
  <si>
    <t>Interest Received</t>
  </si>
  <si>
    <t>TOTAL</t>
  </si>
  <si>
    <t>TOTAL EXPENDITURE</t>
  </si>
  <si>
    <t>TOTAL INCOME</t>
  </si>
  <si>
    <t>NET INCOME/EXPENDITURE</t>
  </si>
  <si>
    <t>Net Expenditure over Income</t>
  </si>
  <si>
    <t>TOTAL RESERVES</t>
  </si>
  <si>
    <t>Miscellaneous Income</t>
  </si>
  <si>
    <t>YEAR END</t>
  </si>
  <si>
    <t>ESTIMATE</t>
  </si>
  <si>
    <t>Business Account</t>
  </si>
  <si>
    <t>Community Account</t>
  </si>
  <si>
    <t>BUDGET ITEMS</t>
  </si>
  <si>
    <t>Caretaker</t>
  </si>
  <si>
    <t>Clerk's Expenses</t>
  </si>
  <si>
    <t>External Audit</t>
  </si>
  <si>
    <t>Internal Audit</t>
  </si>
  <si>
    <t>IT</t>
  </si>
  <si>
    <t>Maintenance</t>
  </si>
  <si>
    <t>Parish Magazine</t>
  </si>
  <si>
    <t>PAYE Outsourcing</t>
  </si>
  <si>
    <t>Clerk's Salary (incl Tax)</t>
  </si>
  <si>
    <t>VAT Reclaim</t>
  </si>
  <si>
    <t>Total Expenditure</t>
  </si>
  <si>
    <t>Total Income</t>
  </si>
  <si>
    <t>Transfer from Business Account</t>
  </si>
  <si>
    <t>Remembrance Day wreath</t>
  </si>
  <si>
    <t>Room Hire</t>
  </si>
  <si>
    <t>SLCC Subs/Training/Books</t>
  </si>
  <si>
    <t>YLCA Membership</t>
  </si>
  <si>
    <t>Meagill Chapel</t>
  </si>
  <si>
    <t>Defibrillator</t>
  </si>
  <si>
    <t>Telephone kiosks</t>
  </si>
  <si>
    <t>Laptop/Printer</t>
  </si>
  <si>
    <t>INCOME AND EXPENDITURE ANALYSIS FOR THE YEAR ENDING 31 MARCH 2019</t>
  </si>
  <si>
    <t>RESERVES YTD TO 31 MARCH 2018</t>
  </si>
  <si>
    <t>ICO Fees</t>
  </si>
  <si>
    <t>Pension Contributions</t>
  </si>
  <si>
    <t>Viewfinder</t>
  </si>
  <si>
    <t>Commuted Sum (Fewston Cemetary)</t>
  </si>
  <si>
    <t>NYCC (Viewfinder)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</si>
</sst>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2" fillId="0" borderId="0" xfId="0" applyFont="1" applyAlignment="1">
      <alignment horizontal="left"/>
    </xf>
    <xf numFmtId="0" fontId="1" fillId="5" borderId="0" xfId="0" applyFont="1" applyFill="1"/>
    <xf numFmtId="164" fontId="0" fillId="6" borderId="0" xfId="0" applyNumberFormat="1" applyFill="1"/>
    <xf numFmtId="0" fontId="3" fillId="0" borderId="0" xfId="0" applyFont="1"/>
    <xf numFmtId="0" fontId="4" fillId="4" borderId="0" xfId="0" applyFont="1" applyFill="1"/>
    <xf numFmtId="0" fontId="5" fillId="0" borderId="0" xfId="0" applyFont="1"/>
    <xf numFmtId="0" fontId="4" fillId="2" borderId="0" xfId="0" applyFont="1" applyFill="1"/>
    <xf numFmtId="0" fontId="4" fillId="5" borderId="0" xfId="0" applyFont="1" applyFill="1"/>
    <xf numFmtId="0" fontId="6" fillId="0" borderId="0" xfId="0" applyFont="1" applyAlignment="1">
      <alignment horizontal="left"/>
    </xf>
    <xf numFmtId="0" fontId="4" fillId="3" borderId="0" xfId="0" applyFont="1" applyFill="1"/>
    <xf numFmtId="0" fontId="4" fillId="0" borderId="0" xfId="0" applyFont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2" borderId="0" xfId="0" applyNumberFormat="1" applyFill="1"/>
    <xf numFmtId="1" fontId="0" fillId="4" borderId="0" xfId="0" applyNumberFormat="1" applyFill="1"/>
    <xf numFmtId="1" fontId="0" fillId="6" borderId="0" xfId="0" applyNumberFormat="1" applyFill="1"/>
    <xf numFmtId="1" fontId="0" fillId="0" borderId="0" xfId="0" applyNumberFormat="1" applyFill="1"/>
    <xf numFmtId="2" fontId="1" fillId="2" borderId="0" xfId="0" applyNumberFormat="1" applyFont="1" applyFill="1"/>
    <xf numFmtId="2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workbookViewId="0">
      <selection activeCell="Y30" sqref="Y30"/>
    </sheetView>
  </sheetViews>
  <sheetFormatPr defaultRowHeight="15" x14ac:dyDescent="0.25"/>
  <cols>
    <col min="1" max="1" width="6.5703125" customWidth="1"/>
    <col min="2" max="2" width="12" customWidth="1"/>
    <col min="3" max="3" width="15.85546875" customWidth="1"/>
    <col min="4" max="4" width="9.140625" style="17"/>
    <col min="5" max="5" width="3.140625" customWidth="1"/>
    <col min="6" max="6" width="7.5703125" customWidth="1"/>
    <col min="7" max="8" width="6.7109375" customWidth="1"/>
    <col min="9" max="9" width="8.140625" customWidth="1"/>
    <col min="10" max="10" width="6.7109375" customWidth="1"/>
    <col min="11" max="11" width="7.5703125" customWidth="1"/>
    <col min="12" max="14" width="6.7109375" customWidth="1"/>
    <col min="15" max="15" width="8.28515625" customWidth="1"/>
    <col min="16" max="17" width="6.7109375" customWidth="1"/>
    <col min="18" max="18" width="9.140625" customWidth="1"/>
    <col min="19" max="19" width="6.7109375" customWidth="1"/>
    <col min="20" max="20" width="8.85546875" customWidth="1"/>
    <col min="21" max="21" width="9" style="26" customWidth="1"/>
  </cols>
  <sheetData>
    <row r="1" spans="1:22" ht="21" x14ac:dyDescent="0.35">
      <c r="D1" s="20" t="s">
        <v>58</v>
      </c>
      <c r="E1" s="12"/>
      <c r="F1" s="12"/>
      <c r="G1" s="12"/>
      <c r="H1" s="12"/>
      <c r="I1" s="12"/>
      <c r="J1" s="12"/>
      <c r="K1" s="12"/>
    </row>
    <row r="2" spans="1:22" x14ac:dyDescent="0.25">
      <c r="A2" s="1"/>
      <c r="B2" s="1" t="s">
        <v>36</v>
      </c>
      <c r="D2" s="17" t="s">
        <v>0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25</v>
      </c>
      <c r="S2" t="s">
        <v>14</v>
      </c>
      <c r="T2" t="s">
        <v>17</v>
      </c>
      <c r="U2" s="26" t="s">
        <v>18</v>
      </c>
      <c r="V2" t="s">
        <v>32</v>
      </c>
    </row>
    <row r="3" spans="1:22" x14ac:dyDescent="0.25">
      <c r="D3" s="17" t="s">
        <v>1</v>
      </c>
      <c r="S3" t="s">
        <v>15</v>
      </c>
      <c r="T3" t="s">
        <v>16</v>
      </c>
      <c r="U3" s="27" t="s">
        <v>19</v>
      </c>
      <c r="V3" t="s">
        <v>33</v>
      </c>
    </row>
    <row r="4" spans="1:22" x14ac:dyDescent="0.25">
      <c r="A4">
        <v>1</v>
      </c>
      <c r="B4" t="s">
        <v>37</v>
      </c>
      <c r="D4" s="22">
        <v>1000</v>
      </c>
      <c r="F4" s="2">
        <v>0</v>
      </c>
      <c r="G4" s="2">
        <v>150</v>
      </c>
      <c r="H4" s="2">
        <v>0</v>
      </c>
      <c r="I4" s="2">
        <v>110</v>
      </c>
      <c r="J4" s="2">
        <v>0</v>
      </c>
      <c r="K4" s="2">
        <v>288.39</v>
      </c>
      <c r="L4" s="2">
        <v>0</v>
      </c>
      <c r="M4" s="2">
        <v>140</v>
      </c>
      <c r="N4" s="2">
        <v>0</v>
      </c>
      <c r="O4" s="2">
        <v>0</v>
      </c>
      <c r="P4" s="2">
        <v>0</v>
      </c>
      <c r="Q4" s="2">
        <v>0</v>
      </c>
      <c r="R4" s="1">
        <f>SUM(F4:Q4)</f>
        <v>688.39</v>
      </c>
      <c r="S4">
        <f t="shared" ref="S4:S25" si="0">D4-SUM(F4:Q4)</f>
        <v>311.61</v>
      </c>
      <c r="T4" s="3">
        <f t="shared" ref="T4:T24" si="1">S4/D4*100</f>
        <v>31.161000000000001</v>
      </c>
      <c r="U4" s="26">
        <f>100-T4</f>
        <v>68.838999999999999</v>
      </c>
      <c r="V4">
        <f>D4</f>
        <v>1000</v>
      </c>
    </row>
    <row r="5" spans="1:22" x14ac:dyDescent="0.25">
      <c r="A5">
        <v>2</v>
      </c>
      <c r="B5" t="s">
        <v>45</v>
      </c>
      <c r="D5" s="22">
        <v>2850</v>
      </c>
      <c r="F5" s="2">
        <v>0</v>
      </c>
      <c r="G5" s="2">
        <v>0</v>
      </c>
      <c r="H5" s="2">
        <v>0</v>
      </c>
      <c r="I5" s="2">
        <v>713.31</v>
      </c>
      <c r="J5" s="2">
        <v>0</v>
      </c>
      <c r="K5" s="2">
        <v>0</v>
      </c>
      <c r="L5" s="2">
        <v>713.31</v>
      </c>
      <c r="M5" s="2">
        <v>0</v>
      </c>
      <c r="N5" s="2">
        <v>0</v>
      </c>
      <c r="O5" s="2">
        <v>713.31</v>
      </c>
      <c r="P5" s="2">
        <v>0</v>
      </c>
      <c r="Q5" s="2">
        <v>713.31</v>
      </c>
      <c r="R5" s="1">
        <f t="shared" ref="R5:R25" si="2">SUM(F5:Q5)</f>
        <v>2853.24</v>
      </c>
      <c r="S5">
        <f t="shared" si="0"/>
        <v>-3.2399999999997817</v>
      </c>
      <c r="T5" s="3">
        <f t="shared" si="1"/>
        <v>-0.11368421052630813</v>
      </c>
      <c r="U5" s="26">
        <f t="shared" ref="U5:U25" si="3">100-T5</f>
        <v>100.1136842105263</v>
      </c>
      <c r="V5">
        <f t="shared" ref="V5:V25" si="4">D5</f>
        <v>2850</v>
      </c>
    </row>
    <row r="6" spans="1:22" x14ac:dyDescent="0.25">
      <c r="A6">
        <v>3</v>
      </c>
      <c r="B6" t="s">
        <v>38</v>
      </c>
      <c r="D6" s="22">
        <v>400</v>
      </c>
      <c r="F6" s="2">
        <v>0</v>
      </c>
      <c r="G6" s="2">
        <v>0</v>
      </c>
      <c r="H6" s="2">
        <v>0</v>
      </c>
      <c r="I6" s="2">
        <v>85</v>
      </c>
      <c r="J6" s="2">
        <v>0</v>
      </c>
      <c r="K6" s="2">
        <v>60</v>
      </c>
      <c r="L6" s="2">
        <v>0</v>
      </c>
      <c r="M6" s="2">
        <v>84</v>
      </c>
      <c r="N6" s="2">
        <v>0</v>
      </c>
      <c r="O6" s="2">
        <v>54</v>
      </c>
      <c r="P6" s="2">
        <v>0</v>
      </c>
      <c r="Q6" s="2">
        <v>87</v>
      </c>
      <c r="R6" s="1">
        <f t="shared" si="2"/>
        <v>370</v>
      </c>
      <c r="S6">
        <f t="shared" si="0"/>
        <v>30</v>
      </c>
      <c r="T6" s="3">
        <f t="shared" si="1"/>
        <v>7.5</v>
      </c>
      <c r="U6" s="26">
        <f t="shared" si="3"/>
        <v>92.5</v>
      </c>
      <c r="V6">
        <f t="shared" si="4"/>
        <v>400</v>
      </c>
    </row>
    <row r="7" spans="1:22" x14ac:dyDescent="0.25">
      <c r="A7">
        <v>4</v>
      </c>
      <c r="B7" t="s">
        <v>39</v>
      </c>
      <c r="D7" s="2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240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1">
        <f t="shared" si="2"/>
        <v>240</v>
      </c>
      <c r="S7">
        <f t="shared" si="0"/>
        <v>-240</v>
      </c>
      <c r="T7" s="3">
        <v>0</v>
      </c>
      <c r="U7" s="26">
        <f t="shared" si="3"/>
        <v>100</v>
      </c>
      <c r="V7">
        <f t="shared" si="4"/>
        <v>0</v>
      </c>
    </row>
    <row r="8" spans="1:22" x14ac:dyDescent="0.25">
      <c r="A8">
        <v>5</v>
      </c>
      <c r="B8" t="s">
        <v>51</v>
      </c>
      <c r="D8" s="22">
        <v>250</v>
      </c>
      <c r="F8" s="2">
        <v>0</v>
      </c>
      <c r="G8" s="2">
        <v>0</v>
      </c>
      <c r="H8" s="2">
        <v>0</v>
      </c>
      <c r="I8" s="2">
        <v>65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48</v>
      </c>
      <c r="P8" s="2">
        <v>0</v>
      </c>
      <c r="Q8" s="2">
        <v>0</v>
      </c>
      <c r="R8" s="1">
        <f t="shared" si="2"/>
        <v>113</v>
      </c>
      <c r="S8">
        <f t="shared" si="0"/>
        <v>137</v>
      </c>
      <c r="T8" s="3">
        <f t="shared" si="1"/>
        <v>54.800000000000004</v>
      </c>
      <c r="U8" s="26">
        <f t="shared" si="3"/>
        <v>45.199999999999996</v>
      </c>
      <c r="V8">
        <f t="shared" si="4"/>
        <v>250</v>
      </c>
    </row>
    <row r="9" spans="1:22" x14ac:dyDescent="0.25">
      <c r="A9">
        <v>6</v>
      </c>
      <c r="B9" t="s">
        <v>40</v>
      </c>
      <c r="D9" s="22">
        <v>60</v>
      </c>
      <c r="F9" s="2">
        <v>0</v>
      </c>
      <c r="G9" s="2">
        <v>60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1">
        <f t="shared" si="2"/>
        <v>60</v>
      </c>
      <c r="S9">
        <f t="shared" si="0"/>
        <v>0</v>
      </c>
      <c r="T9" s="3">
        <f t="shared" si="1"/>
        <v>0</v>
      </c>
      <c r="U9" s="26">
        <f t="shared" si="3"/>
        <v>100</v>
      </c>
      <c r="V9">
        <f t="shared" si="4"/>
        <v>60</v>
      </c>
    </row>
    <row r="10" spans="1:22" x14ac:dyDescent="0.25">
      <c r="A10">
        <v>7</v>
      </c>
      <c r="B10" t="s">
        <v>20</v>
      </c>
      <c r="D10" s="22">
        <v>590</v>
      </c>
      <c r="F10" s="2">
        <v>0</v>
      </c>
      <c r="G10" s="2">
        <v>612.12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1">
        <f t="shared" si="2"/>
        <v>612.12</v>
      </c>
      <c r="S10">
        <f t="shared" si="0"/>
        <v>-22.120000000000005</v>
      </c>
      <c r="T10" s="3">
        <f t="shared" si="1"/>
        <v>-3.7491525423728822</v>
      </c>
      <c r="U10" s="26">
        <f t="shared" si="3"/>
        <v>103.74915254237288</v>
      </c>
      <c r="V10">
        <f t="shared" si="4"/>
        <v>590</v>
      </c>
    </row>
    <row r="11" spans="1:22" x14ac:dyDescent="0.25">
      <c r="A11">
        <v>8</v>
      </c>
      <c r="B11" t="s">
        <v>41</v>
      </c>
      <c r="D11" s="22">
        <v>200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162</v>
      </c>
      <c r="N11" s="2">
        <v>0</v>
      </c>
      <c r="O11" s="2">
        <v>0</v>
      </c>
      <c r="P11" s="2">
        <v>0</v>
      </c>
      <c r="Q11" s="2">
        <v>0</v>
      </c>
      <c r="R11" s="1">
        <f t="shared" si="2"/>
        <v>162</v>
      </c>
      <c r="S11">
        <f t="shared" si="0"/>
        <v>38</v>
      </c>
      <c r="T11" s="3">
        <f t="shared" si="1"/>
        <v>19</v>
      </c>
      <c r="U11" s="26">
        <f t="shared" si="3"/>
        <v>81</v>
      </c>
      <c r="V11">
        <f t="shared" si="4"/>
        <v>200</v>
      </c>
    </row>
    <row r="12" spans="1:22" x14ac:dyDescent="0.25">
      <c r="A12">
        <v>9</v>
      </c>
      <c r="B12" t="s">
        <v>42</v>
      </c>
      <c r="D12" s="22">
        <v>600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360</v>
      </c>
      <c r="N12" s="2">
        <v>0</v>
      </c>
      <c r="O12" s="2">
        <v>0</v>
      </c>
      <c r="P12" s="2">
        <v>0</v>
      </c>
      <c r="Q12" s="2">
        <v>0</v>
      </c>
      <c r="R12" s="1">
        <f t="shared" si="2"/>
        <v>360</v>
      </c>
      <c r="S12">
        <f t="shared" si="0"/>
        <v>240</v>
      </c>
      <c r="T12" s="3">
        <f t="shared" si="1"/>
        <v>40</v>
      </c>
      <c r="U12" s="26">
        <f t="shared" si="3"/>
        <v>60</v>
      </c>
      <c r="V12">
        <f t="shared" si="4"/>
        <v>600</v>
      </c>
    </row>
    <row r="13" spans="1:22" x14ac:dyDescent="0.25">
      <c r="A13">
        <v>10</v>
      </c>
      <c r="B13" t="s">
        <v>43</v>
      </c>
      <c r="D13" s="22">
        <v>15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12</v>
      </c>
      <c r="P13" s="2">
        <v>0</v>
      </c>
      <c r="Q13" s="2">
        <v>0</v>
      </c>
      <c r="R13" s="1">
        <f t="shared" si="2"/>
        <v>12</v>
      </c>
      <c r="S13">
        <f t="shared" si="0"/>
        <v>3</v>
      </c>
      <c r="T13" s="3">
        <f t="shared" si="1"/>
        <v>20</v>
      </c>
      <c r="U13" s="26">
        <f t="shared" si="3"/>
        <v>80</v>
      </c>
      <c r="V13">
        <f t="shared" si="4"/>
        <v>15</v>
      </c>
    </row>
    <row r="14" spans="1:22" x14ac:dyDescent="0.25">
      <c r="A14">
        <v>11</v>
      </c>
      <c r="B14" t="s">
        <v>44</v>
      </c>
      <c r="D14" s="22">
        <v>100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76.8</v>
      </c>
      <c r="R14" s="1">
        <f t="shared" si="2"/>
        <v>76.8</v>
      </c>
      <c r="S14">
        <f t="shared" si="0"/>
        <v>23.200000000000003</v>
      </c>
      <c r="T14" s="3">
        <f t="shared" si="1"/>
        <v>23.200000000000003</v>
      </c>
      <c r="U14" s="26">
        <f t="shared" si="3"/>
        <v>76.8</v>
      </c>
      <c r="V14">
        <f t="shared" si="4"/>
        <v>100</v>
      </c>
    </row>
    <row r="15" spans="1:22" x14ac:dyDescent="0.25">
      <c r="A15">
        <v>12</v>
      </c>
      <c r="B15" t="s">
        <v>21</v>
      </c>
      <c r="D15" s="22">
        <v>50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1">
        <f t="shared" si="2"/>
        <v>0</v>
      </c>
      <c r="S15">
        <f t="shared" si="0"/>
        <v>50</v>
      </c>
      <c r="T15" s="3">
        <f t="shared" si="1"/>
        <v>100</v>
      </c>
      <c r="U15" s="26">
        <f t="shared" si="3"/>
        <v>0</v>
      </c>
      <c r="V15">
        <f t="shared" si="4"/>
        <v>50</v>
      </c>
    </row>
    <row r="16" spans="1:22" x14ac:dyDescent="0.25">
      <c r="A16">
        <v>13</v>
      </c>
      <c r="B16" t="s">
        <v>52</v>
      </c>
      <c r="D16" s="22">
        <v>300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115</v>
      </c>
      <c r="R16" s="1">
        <f t="shared" si="2"/>
        <v>115</v>
      </c>
      <c r="S16">
        <f t="shared" si="0"/>
        <v>185</v>
      </c>
      <c r="T16" s="3">
        <f t="shared" si="1"/>
        <v>61.666666666666671</v>
      </c>
      <c r="U16" s="26">
        <f t="shared" si="3"/>
        <v>38.333333333333329</v>
      </c>
      <c r="V16">
        <f t="shared" si="4"/>
        <v>300</v>
      </c>
    </row>
    <row r="17" spans="1:22" x14ac:dyDescent="0.25">
      <c r="A17">
        <v>14</v>
      </c>
      <c r="B17" t="s">
        <v>53</v>
      </c>
      <c r="D17" s="22">
        <v>215</v>
      </c>
      <c r="F17" s="2">
        <v>203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1">
        <f t="shared" si="2"/>
        <v>203</v>
      </c>
      <c r="S17">
        <f t="shared" si="0"/>
        <v>12</v>
      </c>
      <c r="T17" s="3">
        <f t="shared" si="1"/>
        <v>5.5813953488372094</v>
      </c>
      <c r="U17" s="26">
        <f t="shared" si="3"/>
        <v>94.418604651162795</v>
      </c>
      <c r="V17">
        <f t="shared" si="4"/>
        <v>215</v>
      </c>
    </row>
    <row r="18" spans="1:22" x14ac:dyDescent="0.25">
      <c r="A18">
        <v>15</v>
      </c>
      <c r="B18" t="s">
        <v>60</v>
      </c>
      <c r="D18" s="22">
        <v>100</v>
      </c>
      <c r="F18" s="2">
        <v>0</v>
      </c>
      <c r="G18" s="2">
        <v>0</v>
      </c>
      <c r="H18" s="2">
        <v>0</v>
      </c>
      <c r="I18" s="2">
        <v>40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1">
        <f t="shared" si="2"/>
        <v>40</v>
      </c>
      <c r="S18">
        <f t="shared" si="0"/>
        <v>60</v>
      </c>
      <c r="T18" s="3">
        <f t="shared" si="1"/>
        <v>60</v>
      </c>
      <c r="U18" s="26">
        <f t="shared" si="3"/>
        <v>40</v>
      </c>
      <c r="V18">
        <f t="shared" si="4"/>
        <v>100</v>
      </c>
    </row>
    <row r="19" spans="1:22" x14ac:dyDescent="0.25">
      <c r="A19">
        <v>16</v>
      </c>
      <c r="B19" t="s">
        <v>61</v>
      </c>
      <c r="D19" s="2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1">
        <f t="shared" si="2"/>
        <v>0</v>
      </c>
      <c r="S19">
        <f t="shared" si="0"/>
        <v>0</v>
      </c>
      <c r="T19" s="3">
        <v>0</v>
      </c>
      <c r="U19" s="26">
        <f t="shared" si="3"/>
        <v>100</v>
      </c>
      <c r="V19">
        <f t="shared" si="4"/>
        <v>0</v>
      </c>
    </row>
    <row r="20" spans="1:22" x14ac:dyDescent="0.25">
      <c r="A20">
        <v>17</v>
      </c>
      <c r="B20" t="s">
        <v>55</v>
      </c>
      <c r="D20" s="22">
        <v>200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1">
        <f t="shared" si="2"/>
        <v>0</v>
      </c>
      <c r="S20">
        <f t="shared" si="0"/>
        <v>200</v>
      </c>
      <c r="T20" s="3">
        <f t="shared" si="1"/>
        <v>100</v>
      </c>
      <c r="U20" s="26">
        <f t="shared" si="3"/>
        <v>0</v>
      </c>
      <c r="V20">
        <f t="shared" si="4"/>
        <v>200</v>
      </c>
    </row>
    <row r="21" spans="1:22" x14ac:dyDescent="0.25">
      <c r="A21">
        <v>18</v>
      </c>
      <c r="B21" t="s">
        <v>56</v>
      </c>
      <c r="D21" s="22">
        <v>200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1">
        <f t="shared" si="2"/>
        <v>0</v>
      </c>
      <c r="S21">
        <f t="shared" si="0"/>
        <v>200</v>
      </c>
      <c r="T21" s="3">
        <f t="shared" si="1"/>
        <v>100</v>
      </c>
      <c r="U21" s="26">
        <f t="shared" si="3"/>
        <v>0</v>
      </c>
      <c r="V21">
        <f t="shared" si="4"/>
        <v>200</v>
      </c>
    </row>
    <row r="22" spans="1:22" x14ac:dyDescent="0.25">
      <c r="A22">
        <v>19</v>
      </c>
      <c r="B22" t="s">
        <v>54</v>
      </c>
      <c r="D22" s="22">
        <v>250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1">
        <f t="shared" si="2"/>
        <v>0</v>
      </c>
      <c r="S22">
        <f t="shared" si="0"/>
        <v>250</v>
      </c>
      <c r="T22" s="3">
        <f t="shared" si="1"/>
        <v>100</v>
      </c>
      <c r="U22" s="26">
        <f t="shared" si="3"/>
        <v>0</v>
      </c>
      <c r="V22">
        <f t="shared" si="4"/>
        <v>250</v>
      </c>
    </row>
    <row r="23" spans="1:22" x14ac:dyDescent="0.25">
      <c r="A23">
        <v>20</v>
      </c>
      <c r="B23" t="s">
        <v>57</v>
      </c>
      <c r="D23" s="2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1">
        <f t="shared" si="2"/>
        <v>0</v>
      </c>
      <c r="S23">
        <f t="shared" si="0"/>
        <v>0</v>
      </c>
      <c r="T23" s="3">
        <v>0</v>
      </c>
      <c r="U23" s="26">
        <f t="shared" si="3"/>
        <v>100</v>
      </c>
      <c r="V23">
        <f t="shared" si="4"/>
        <v>0</v>
      </c>
    </row>
    <row r="24" spans="1:22" x14ac:dyDescent="0.25">
      <c r="A24">
        <v>21</v>
      </c>
      <c r="B24" t="s">
        <v>50</v>
      </c>
      <c r="D24" s="22">
        <v>20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1">
        <f t="shared" si="2"/>
        <v>0</v>
      </c>
      <c r="S24">
        <f t="shared" si="0"/>
        <v>20</v>
      </c>
      <c r="T24" s="3">
        <f t="shared" si="1"/>
        <v>100</v>
      </c>
      <c r="U24" s="26">
        <f t="shared" si="3"/>
        <v>0</v>
      </c>
      <c r="V24">
        <f t="shared" si="4"/>
        <v>20</v>
      </c>
    </row>
    <row r="25" spans="1:22" x14ac:dyDescent="0.25">
      <c r="A25">
        <v>22</v>
      </c>
      <c r="B25" t="s">
        <v>62</v>
      </c>
      <c r="D25" s="2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150</v>
      </c>
      <c r="P25" s="2">
        <v>0</v>
      </c>
      <c r="Q25" s="2">
        <v>0</v>
      </c>
      <c r="R25" s="1">
        <f t="shared" si="2"/>
        <v>150</v>
      </c>
      <c r="S25">
        <f t="shared" si="0"/>
        <v>-150</v>
      </c>
      <c r="T25" s="3">
        <v>0</v>
      </c>
      <c r="U25" s="26">
        <f t="shared" si="3"/>
        <v>100</v>
      </c>
      <c r="V25">
        <f t="shared" si="4"/>
        <v>0</v>
      </c>
    </row>
    <row r="26" spans="1:22" x14ac:dyDescent="0.25">
      <c r="B26" t="s">
        <v>47</v>
      </c>
      <c r="D26" s="18">
        <f>SUM(D4:D25)</f>
        <v>7400</v>
      </c>
      <c r="E26" s="5"/>
      <c r="F26" s="4">
        <f t="shared" ref="F26:O26" si="5">SUM(F4:F25)</f>
        <v>203</v>
      </c>
      <c r="G26" s="4">
        <f t="shared" si="5"/>
        <v>822.12</v>
      </c>
      <c r="H26" s="4">
        <f t="shared" si="5"/>
        <v>0</v>
      </c>
      <c r="I26" s="4">
        <f t="shared" si="5"/>
        <v>1013.31</v>
      </c>
      <c r="J26" s="4">
        <f t="shared" si="5"/>
        <v>0</v>
      </c>
      <c r="K26" s="4">
        <f t="shared" si="5"/>
        <v>588.39</v>
      </c>
      <c r="L26" s="4">
        <f t="shared" si="5"/>
        <v>713.31</v>
      </c>
      <c r="M26" s="4">
        <f t="shared" si="5"/>
        <v>746</v>
      </c>
      <c r="N26" s="4">
        <f t="shared" si="5"/>
        <v>0</v>
      </c>
      <c r="O26" s="32">
        <f t="shared" si="5"/>
        <v>977.31</v>
      </c>
      <c r="P26" s="32">
        <f>SUM(P4:P25)</f>
        <v>0</v>
      </c>
      <c r="Q26" s="32">
        <f>SUM(Q4:Q25)</f>
        <v>992.1099999999999</v>
      </c>
      <c r="R26" s="4">
        <f>SUM(R4:R25)</f>
        <v>6055.5499999999993</v>
      </c>
      <c r="S26" s="4">
        <f>D26-SUM(F26:Q26)</f>
        <v>1344.4500000000007</v>
      </c>
      <c r="T26" s="6">
        <f>S26/D26*100</f>
        <v>18.168243243243253</v>
      </c>
      <c r="U26" s="28">
        <f t="shared" ref="U26:U36" si="6">100-T26</f>
        <v>81.831756756756747</v>
      </c>
      <c r="V26">
        <f>SUM(V4:V25)</f>
        <v>7400</v>
      </c>
    </row>
    <row r="27" spans="1:22" x14ac:dyDescent="0.25">
      <c r="T27" s="3"/>
    </row>
    <row r="28" spans="1:22" x14ac:dyDescent="0.25">
      <c r="B28" t="s">
        <v>22</v>
      </c>
      <c r="D28" s="22">
        <v>7250</v>
      </c>
      <c r="F28">
        <v>3625</v>
      </c>
      <c r="G28" s="2">
        <v>0</v>
      </c>
      <c r="H28" s="2">
        <v>0</v>
      </c>
      <c r="I28" s="2">
        <v>0</v>
      </c>
      <c r="J28" s="2">
        <v>0</v>
      </c>
      <c r="K28" s="26">
        <v>3625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1">
        <f t="shared" ref="R28:R36" si="7">SUM(F28:Q28)</f>
        <v>7250</v>
      </c>
      <c r="S28">
        <f t="shared" ref="S28:S36" si="8">D28-SUM(F28:Q28)</f>
        <v>0</v>
      </c>
      <c r="T28" s="3">
        <f>S28/D28*100</f>
        <v>0</v>
      </c>
      <c r="U28" s="26">
        <f t="shared" si="6"/>
        <v>100</v>
      </c>
      <c r="V28">
        <f t="shared" ref="V28:V35" si="9">D28</f>
        <v>7250</v>
      </c>
    </row>
    <row r="29" spans="1:22" x14ac:dyDescent="0.25">
      <c r="B29" t="s">
        <v>23</v>
      </c>
      <c r="D29" s="22">
        <v>0</v>
      </c>
      <c r="F29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1">
        <f t="shared" si="7"/>
        <v>0</v>
      </c>
      <c r="S29">
        <f t="shared" si="8"/>
        <v>0</v>
      </c>
      <c r="T29" s="3">
        <v>0</v>
      </c>
      <c r="U29" s="26">
        <v>100</v>
      </c>
      <c r="V29">
        <f t="shared" si="9"/>
        <v>0</v>
      </c>
    </row>
    <row r="30" spans="1:22" x14ac:dyDescent="0.25">
      <c r="B30" t="s">
        <v>24</v>
      </c>
      <c r="D30" s="22">
        <v>0</v>
      </c>
      <c r="F30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1">
        <f t="shared" si="7"/>
        <v>0</v>
      </c>
      <c r="S30">
        <f t="shared" si="8"/>
        <v>0</v>
      </c>
      <c r="T30" s="3">
        <v>0</v>
      </c>
      <c r="U30" s="26">
        <v>0</v>
      </c>
      <c r="V30">
        <f t="shared" si="9"/>
        <v>0</v>
      </c>
    </row>
    <row r="31" spans="1:22" x14ac:dyDescent="0.25">
      <c r="B31" t="s">
        <v>46</v>
      </c>
      <c r="D31" s="22">
        <v>0</v>
      </c>
      <c r="F31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160.29</v>
      </c>
      <c r="Q31" s="2">
        <v>0</v>
      </c>
      <c r="R31" s="1">
        <f t="shared" si="7"/>
        <v>160.29</v>
      </c>
      <c r="S31">
        <f t="shared" si="8"/>
        <v>-160.29</v>
      </c>
      <c r="T31" s="3">
        <v>0</v>
      </c>
      <c r="U31" s="26">
        <v>0</v>
      </c>
      <c r="V31">
        <f t="shared" si="9"/>
        <v>0</v>
      </c>
    </row>
    <row r="32" spans="1:22" x14ac:dyDescent="0.25">
      <c r="B32" t="s">
        <v>31</v>
      </c>
      <c r="D32" s="22">
        <v>0</v>
      </c>
      <c r="F3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1">
        <f t="shared" si="7"/>
        <v>0</v>
      </c>
      <c r="S32">
        <f t="shared" si="8"/>
        <v>0</v>
      </c>
      <c r="T32" s="3">
        <v>0</v>
      </c>
      <c r="U32" s="26">
        <v>0</v>
      </c>
      <c r="V32">
        <f t="shared" si="9"/>
        <v>0</v>
      </c>
    </row>
    <row r="33" spans="2:23" x14ac:dyDescent="0.25">
      <c r="B33" t="s">
        <v>49</v>
      </c>
      <c r="D33" s="22">
        <v>0</v>
      </c>
      <c r="F33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1">
        <f t="shared" si="7"/>
        <v>0</v>
      </c>
      <c r="S33">
        <f t="shared" si="8"/>
        <v>0</v>
      </c>
      <c r="T33" s="3">
        <v>0</v>
      </c>
      <c r="U33" s="26">
        <v>0</v>
      </c>
      <c r="V33">
        <f t="shared" si="9"/>
        <v>0</v>
      </c>
    </row>
    <row r="34" spans="2:23" x14ac:dyDescent="0.25">
      <c r="B34" t="s">
        <v>63</v>
      </c>
      <c r="D34" s="22">
        <v>0</v>
      </c>
      <c r="F34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297.31</v>
      </c>
      <c r="P34" s="2">
        <v>0</v>
      </c>
      <c r="Q34" s="2">
        <v>0</v>
      </c>
      <c r="R34" s="1">
        <f t="shared" si="7"/>
        <v>297.31</v>
      </c>
      <c r="S34">
        <f t="shared" si="8"/>
        <v>-297.31</v>
      </c>
      <c r="T34" s="3">
        <v>0</v>
      </c>
      <c r="U34" s="26">
        <v>0</v>
      </c>
      <c r="V34">
        <f t="shared" si="9"/>
        <v>0</v>
      </c>
    </row>
    <row r="35" spans="2:23" x14ac:dyDescent="0.25">
      <c r="B35" t="s">
        <v>64</v>
      </c>
      <c r="D35" s="22">
        <v>0</v>
      </c>
      <c r="F35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300</v>
      </c>
      <c r="R35" s="1">
        <f t="shared" si="7"/>
        <v>300</v>
      </c>
      <c r="S35">
        <f t="shared" si="8"/>
        <v>-300</v>
      </c>
      <c r="T35" s="3">
        <v>0</v>
      </c>
      <c r="U35" s="26">
        <v>0</v>
      </c>
      <c r="V35">
        <f t="shared" si="9"/>
        <v>0</v>
      </c>
    </row>
    <row r="36" spans="2:23" x14ac:dyDescent="0.25">
      <c r="B36" t="s">
        <v>48</v>
      </c>
      <c r="D36" s="16">
        <f>SUM(D28:D35)</f>
        <v>7250</v>
      </c>
      <c r="E36" s="10"/>
      <c r="F36" s="9">
        <f t="shared" ref="F36:O36" si="10">SUM(F28:F35)</f>
        <v>3625</v>
      </c>
      <c r="G36" s="9">
        <f t="shared" si="10"/>
        <v>0</v>
      </c>
      <c r="H36" s="9">
        <f t="shared" si="10"/>
        <v>0</v>
      </c>
      <c r="I36" s="9">
        <f t="shared" si="10"/>
        <v>0</v>
      </c>
      <c r="J36" s="9">
        <f t="shared" si="10"/>
        <v>0</v>
      </c>
      <c r="K36" s="9">
        <f t="shared" si="10"/>
        <v>3625</v>
      </c>
      <c r="L36" s="9">
        <f t="shared" si="10"/>
        <v>0</v>
      </c>
      <c r="M36" s="9">
        <f t="shared" si="10"/>
        <v>0</v>
      </c>
      <c r="N36" s="9">
        <f t="shared" si="10"/>
        <v>0</v>
      </c>
      <c r="O36" s="9">
        <f t="shared" si="10"/>
        <v>297.31</v>
      </c>
      <c r="P36" s="9">
        <f t="shared" ref="P36" si="11">SUM(P28:P33)</f>
        <v>160.29</v>
      </c>
      <c r="Q36" s="33">
        <f>SUM(Q28:Q35)</f>
        <v>300</v>
      </c>
      <c r="R36" s="9">
        <f t="shared" si="7"/>
        <v>8007.6</v>
      </c>
      <c r="S36" s="10">
        <f t="shared" si="8"/>
        <v>-757.60000000000036</v>
      </c>
      <c r="T36" s="11">
        <f>S36/D36*100</f>
        <v>-10.449655172413799</v>
      </c>
      <c r="U36" s="29">
        <f t="shared" si="6"/>
        <v>110.4496551724138</v>
      </c>
      <c r="V36">
        <f>SUM(V28:V35)</f>
        <v>7250</v>
      </c>
    </row>
    <row r="37" spans="2:23" x14ac:dyDescent="0.25">
      <c r="T37" s="3"/>
    </row>
    <row r="38" spans="2:23" x14ac:dyDescent="0.25">
      <c r="B38" s="7" t="s">
        <v>29</v>
      </c>
      <c r="C38" s="8"/>
      <c r="D38" s="21">
        <f>D26-D36</f>
        <v>150</v>
      </c>
      <c r="E38" s="8"/>
      <c r="F38" s="7">
        <f t="shared" ref="F38:O38" si="12">F26-F36</f>
        <v>-3422</v>
      </c>
      <c r="G38" s="7">
        <f t="shared" si="12"/>
        <v>822.12</v>
      </c>
      <c r="H38" s="7">
        <f t="shared" si="12"/>
        <v>0</v>
      </c>
      <c r="I38" s="7">
        <f t="shared" si="12"/>
        <v>1013.31</v>
      </c>
      <c r="J38" s="7">
        <f t="shared" si="12"/>
        <v>0</v>
      </c>
      <c r="K38" s="7">
        <f t="shared" si="12"/>
        <v>-3036.61</v>
      </c>
      <c r="L38" s="7">
        <f t="shared" si="12"/>
        <v>713.31</v>
      </c>
      <c r="M38" s="7">
        <f t="shared" si="12"/>
        <v>746</v>
      </c>
      <c r="N38" s="7">
        <f t="shared" si="12"/>
        <v>0</v>
      </c>
      <c r="O38" s="7">
        <f t="shared" si="12"/>
        <v>680</v>
      </c>
      <c r="P38" s="7">
        <f>P26+P37-P36</f>
        <v>-160.29</v>
      </c>
      <c r="Q38" s="7">
        <f>Q26-Q36</f>
        <v>692.1099999999999</v>
      </c>
      <c r="R38" s="7">
        <f>R26-R37-R36</f>
        <v>-1952.0500000000011</v>
      </c>
      <c r="S38" s="7">
        <f>D38-SUM(F38:Q38)</f>
        <v>2102.0500000000002</v>
      </c>
      <c r="T38" s="3"/>
    </row>
    <row r="40" spans="2:23" x14ac:dyDescent="0.25">
      <c r="B40" s="23"/>
      <c r="C40" s="23"/>
      <c r="D40" s="24"/>
      <c r="E40" s="25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5"/>
      <c r="S40" s="23"/>
      <c r="T40" s="14"/>
      <c r="U40" s="30"/>
    </row>
    <row r="41" spans="2:23" x14ac:dyDescent="0.25">
      <c r="B41" s="1" t="s">
        <v>27</v>
      </c>
      <c r="C41" s="1"/>
      <c r="D41" s="16">
        <f>D36</f>
        <v>7250</v>
      </c>
      <c r="E41" s="16">
        <f t="shared" ref="E41:S41" si="13">E36</f>
        <v>0</v>
      </c>
      <c r="F41" s="16">
        <f t="shared" si="13"/>
        <v>3625</v>
      </c>
      <c r="G41" s="16">
        <f t="shared" si="13"/>
        <v>0</v>
      </c>
      <c r="H41" s="16">
        <f t="shared" si="13"/>
        <v>0</v>
      </c>
      <c r="I41" s="16">
        <f t="shared" si="13"/>
        <v>0</v>
      </c>
      <c r="J41" s="16">
        <f t="shared" si="13"/>
        <v>0</v>
      </c>
      <c r="K41" s="16">
        <f t="shared" si="13"/>
        <v>3625</v>
      </c>
      <c r="L41" s="16">
        <f t="shared" si="13"/>
        <v>0</v>
      </c>
      <c r="M41" s="16">
        <f t="shared" si="13"/>
        <v>0</v>
      </c>
      <c r="N41" s="16">
        <f t="shared" si="13"/>
        <v>0</v>
      </c>
      <c r="O41" s="16">
        <f t="shared" si="13"/>
        <v>297.31</v>
      </c>
      <c r="P41" s="16">
        <f t="shared" si="13"/>
        <v>160.29</v>
      </c>
      <c r="Q41" s="16">
        <f t="shared" si="13"/>
        <v>300</v>
      </c>
      <c r="R41" s="16">
        <f t="shared" si="13"/>
        <v>8007.6</v>
      </c>
      <c r="S41" s="16">
        <f t="shared" si="13"/>
        <v>-757.60000000000036</v>
      </c>
      <c r="U41" s="31"/>
      <c r="V41" s="25"/>
      <c r="W41" s="23"/>
    </row>
    <row r="42" spans="2:23" x14ac:dyDescent="0.25">
      <c r="B42" s="1"/>
      <c r="C42" s="1"/>
      <c r="D42" s="2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U42" s="31"/>
      <c r="V42" s="25"/>
      <c r="W42" s="25"/>
    </row>
    <row r="43" spans="2:23" x14ac:dyDescent="0.25">
      <c r="B43" s="1" t="s">
        <v>26</v>
      </c>
      <c r="C43" s="1"/>
      <c r="D43" s="18">
        <f t="shared" ref="D43:S43" si="14">D26</f>
        <v>7400</v>
      </c>
      <c r="E43" s="18">
        <f t="shared" si="14"/>
        <v>0</v>
      </c>
      <c r="F43" s="18">
        <f t="shared" si="14"/>
        <v>203</v>
      </c>
      <c r="G43" s="18">
        <f t="shared" si="14"/>
        <v>822.12</v>
      </c>
      <c r="H43" s="18">
        <f t="shared" si="14"/>
        <v>0</v>
      </c>
      <c r="I43" s="18">
        <f t="shared" si="14"/>
        <v>1013.31</v>
      </c>
      <c r="J43" s="18">
        <f t="shared" si="14"/>
        <v>0</v>
      </c>
      <c r="K43" s="18">
        <f t="shared" si="14"/>
        <v>588.39</v>
      </c>
      <c r="L43" s="18">
        <f t="shared" si="14"/>
        <v>713.31</v>
      </c>
      <c r="M43" s="18">
        <f t="shared" si="14"/>
        <v>746</v>
      </c>
      <c r="N43" s="18">
        <f t="shared" si="14"/>
        <v>0</v>
      </c>
      <c r="O43" s="18">
        <f t="shared" si="14"/>
        <v>977.31</v>
      </c>
      <c r="P43" s="18">
        <f t="shared" si="14"/>
        <v>0</v>
      </c>
      <c r="Q43" s="18">
        <f t="shared" si="14"/>
        <v>992.1099999999999</v>
      </c>
      <c r="R43" s="18">
        <f t="shared" si="14"/>
        <v>6055.5499999999993</v>
      </c>
      <c r="S43" s="18">
        <f t="shared" si="14"/>
        <v>1344.4500000000007</v>
      </c>
      <c r="U43" s="31"/>
      <c r="V43" s="25"/>
      <c r="W43" s="23"/>
    </row>
    <row r="44" spans="2:23" x14ac:dyDescent="0.25">
      <c r="U44" s="31"/>
      <c r="V44" s="25"/>
      <c r="W44" s="25"/>
    </row>
    <row r="45" spans="2:23" x14ac:dyDescent="0.25">
      <c r="B45" s="13" t="s">
        <v>28</v>
      </c>
      <c r="C45" s="13"/>
      <c r="D45" s="19">
        <f>D41-D43</f>
        <v>-150</v>
      </c>
      <c r="E45" s="13"/>
      <c r="F45" s="13">
        <f t="shared" ref="F45:R45" si="15">F41-F43</f>
        <v>3422</v>
      </c>
      <c r="G45" s="13">
        <f t="shared" si="15"/>
        <v>-822.12</v>
      </c>
      <c r="H45" s="13">
        <f t="shared" si="15"/>
        <v>0</v>
      </c>
      <c r="I45" s="13">
        <f t="shared" si="15"/>
        <v>-1013.31</v>
      </c>
      <c r="J45" s="13">
        <f t="shared" si="15"/>
        <v>0</v>
      </c>
      <c r="K45" s="13">
        <f t="shared" si="15"/>
        <v>3036.61</v>
      </c>
      <c r="L45" s="13">
        <f t="shared" si="15"/>
        <v>-713.31</v>
      </c>
      <c r="M45" s="13">
        <f t="shared" si="15"/>
        <v>-746</v>
      </c>
      <c r="N45" s="13">
        <f t="shared" si="15"/>
        <v>0</v>
      </c>
      <c r="O45" s="13">
        <f t="shared" si="15"/>
        <v>-680</v>
      </c>
      <c r="P45" s="13">
        <f t="shared" si="15"/>
        <v>160.29</v>
      </c>
      <c r="Q45" s="13">
        <f t="shared" si="15"/>
        <v>-692.1099999999999</v>
      </c>
      <c r="R45" s="13">
        <f t="shared" si="15"/>
        <v>1952.0500000000011</v>
      </c>
      <c r="S45" s="13"/>
      <c r="U45" s="31"/>
      <c r="V45" s="25"/>
      <c r="W45" s="23"/>
    </row>
  </sheetData>
  <sortState ref="A92:W95">
    <sortCondition ref="A92"/>
  </sortState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workbookViewId="0">
      <selection activeCell="K24" sqref="K24"/>
    </sheetView>
  </sheetViews>
  <sheetFormatPr defaultRowHeight="15" x14ac:dyDescent="0.25"/>
  <cols>
    <col min="5" max="5" width="10.5703125" bestFit="1" customWidth="1"/>
  </cols>
  <sheetData>
    <row r="1" spans="2:5" ht="18.75" x14ac:dyDescent="0.3">
      <c r="B1" s="15" t="s">
        <v>59</v>
      </c>
    </row>
    <row r="4" spans="2:5" x14ac:dyDescent="0.25">
      <c r="B4" t="s">
        <v>34</v>
      </c>
      <c r="E4" s="2">
        <v>5287.3</v>
      </c>
    </row>
    <row r="5" spans="2:5" x14ac:dyDescent="0.25">
      <c r="B5" t="s">
        <v>35</v>
      </c>
      <c r="E5" s="2">
        <v>3416.59</v>
      </c>
    </row>
    <row r="6" spans="2:5" x14ac:dyDescent="0.25">
      <c r="B6" t="s">
        <v>30</v>
      </c>
      <c r="E6" s="2">
        <f>SUM(E4:E5)</f>
        <v>8703.89</v>
      </c>
    </row>
    <row r="7" spans="2:5" x14ac:dyDescent="0.25">
      <c r="E7" s="2"/>
    </row>
    <row r="8" spans="2:5" x14ac:dyDescent="0.25">
      <c r="E8" s="2"/>
    </row>
    <row r="9" spans="2:5" x14ac:dyDescent="0.25">
      <c r="E9" s="2"/>
    </row>
    <row r="11" spans="2:5" x14ac:dyDescent="0.25">
      <c r="E11" s="2"/>
    </row>
    <row r="19" spans="2:5" ht="18.75" x14ac:dyDescent="0.3">
      <c r="B19" s="15"/>
    </row>
    <row r="21" spans="2:5" x14ac:dyDescent="0.25">
      <c r="E21" s="2"/>
    </row>
    <row r="22" spans="2:5" x14ac:dyDescent="0.25">
      <c r="E22" s="2"/>
    </row>
    <row r="23" spans="2:5" x14ac:dyDescent="0.25">
      <c r="E23" s="2"/>
    </row>
    <row r="24" spans="2:5" x14ac:dyDescent="0.25">
      <c r="E24" s="2"/>
    </row>
    <row r="25" spans="2:5" x14ac:dyDescent="0.25">
      <c r="E25" s="2"/>
    </row>
    <row r="26" spans="2:5" x14ac:dyDescent="0.25">
      <c r="E26" s="2"/>
    </row>
    <row r="27" spans="2:5" x14ac:dyDescent="0.25">
      <c r="E27" s="2"/>
    </row>
    <row r="31" spans="2:5" ht="18.75" x14ac:dyDescent="0.3">
      <c r="B31" s="15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INC&amp;EXP</vt:lpstr>
      <vt:lpstr>RESERVES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</dc:creator>
  <cp:lastModifiedBy>CDO</cp:lastModifiedBy>
  <cp:lastPrinted>2016-08-26T09:20:16Z</cp:lastPrinted>
  <dcterms:created xsi:type="dcterms:W3CDTF">2014-10-09T08:36:15Z</dcterms:created>
  <dcterms:modified xsi:type="dcterms:W3CDTF">2019-05-10T10:42:22Z</dcterms:modified>
</cp:coreProperties>
</file>