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INC&amp;EXP" sheetId="1" r:id="rId1"/>
    <sheet name="RESERVE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1" l="1"/>
  <c r="P27" i="1" l="1"/>
  <c r="O27" i="1"/>
  <c r="N27" i="1" l="1"/>
  <c r="M27" i="1" l="1"/>
  <c r="L27" i="1" l="1"/>
  <c r="K27" i="1" l="1"/>
  <c r="J27" i="1" l="1"/>
  <c r="I27" i="1" l="1"/>
  <c r="H27" i="1" l="1"/>
  <c r="G27" i="1" l="1"/>
  <c r="F27" i="1"/>
  <c r="U19" i="1" l="1"/>
  <c r="U21" i="1"/>
  <c r="U23" i="1"/>
  <c r="U24" i="1"/>
  <c r="U25" i="1"/>
  <c r="R26" i="1"/>
  <c r="D27" i="1"/>
  <c r="S26" i="1"/>
  <c r="T26" i="1" s="1"/>
  <c r="U26" i="1" s="1"/>
  <c r="V26" i="1"/>
  <c r="O35" i="1" l="1"/>
  <c r="N35" i="1"/>
  <c r="M35" i="1"/>
  <c r="L35" i="1"/>
  <c r="K35" i="1"/>
  <c r="J35" i="1"/>
  <c r="I35" i="1"/>
  <c r="H35" i="1"/>
  <c r="G35" i="1"/>
  <c r="F35" i="1"/>
  <c r="D35" i="1"/>
  <c r="R25" i="1"/>
  <c r="S25" i="1"/>
  <c r="V25" i="1"/>
  <c r="R30" i="1" l="1"/>
  <c r="R31" i="1"/>
  <c r="R32" i="1"/>
  <c r="R33" i="1"/>
  <c r="R34" i="1"/>
  <c r="R23" i="1"/>
  <c r="S23" i="1"/>
  <c r="V23" i="1"/>
  <c r="R22" i="1"/>
  <c r="S22" i="1"/>
  <c r="T22" i="1" s="1"/>
  <c r="U22" i="1" s="1"/>
  <c r="V22" i="1"/>
  <c r="R21" i="1"/>
  <c r="S21" i="1"/>
  <c r="R20" i="1"/>
  <c r="S20" i="1"/>
  <c r="T20" i="1" s="1"/>
  <c r="U20" i="1" s="1"/>
  <c r="V21" i="1"/>
  <c r="V20" i="1"/>
  <c r="Q35" i="1" l="1"/>
  <c r="P35" i="1"/>
  <c r="R24" i="1" l="1"/>
  <c r="S24" i="1"/>
  <c r="V24" i="1"/>
  <c r="S34" i="1" l="1"/>
  <c r="V34" i="1"/>
  <c r="R19" i="1" l="1"/>
  <c r="S19" i="1"/>
  <c r="G42" i="1"/>
  <c r="V19" i="1"/>
  <c r="E42" i="1"/>
  <c r="F42" i="1"/>
  <c r="H42" i="1"/>
  <c r="I42" i="1"/>
  <c r="J42" i="1"/>
  <c r="D42" i="1"/>
  <c r="E40" i="1"/>
  <c r="F40" i="1"/>
  <c r="G40" i="1"/>
  <c r="H40" i="1"/>
  <c r="I40" i="1"/>
  <c r="J40" i="1"/>
  <c r="D40" i="1"/>
  <c r="E6" i="2" l="1"/>
  <c r="V33" i="1" l="1"/>
  <c r="V32" i="1"/>
  <c r="V31" i="1"/>
  <c r="V30" i="1"/>
  <c r="V2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5" i="1" l="1"/>
  <c r="V27" i="1"/>
  <c r="P42" i="1"/>
  <c r="O42" i="1"/>
  <c r="N42" i="1"/>
  <c r="M42" i="1"/>
  <c r="L42" i="1"/>
  <c r="K42" i="1"/>
  <c r="Q42" i="1"/>
  <c r="S27" i="1" l="1"/>
  <c r="S42" i="1" s="1"/>
  <c r="R29" i="1" l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33" i="1"/>
  <c r="S32" i="1"/>
  <c r="S31" i="1"/>
  <c r="S30" i="1"/>
  <c r="S29" i="1"/>
  <c r="T29" i="1" s="1"/>
  <c r="U29" i="1" s="1"/>
  <c r="S18" i="1"/>
  <c r="T18" i="1" s="1"/>
  <c r="U18" i="1" s="1"/>
  <c r="S17" i="1"/>
  <c r="T17" i="1" s="1"/>
  <c r="U17" i="1" s="1"/>
  <c r="S16" i="1"/>
  <c r="T16" i="1" s="1"/>
  <c r="U16" i="1" s="1"/>
  <c r="S15" i="1"/>
  <c r="T15" i="1" s="1"/>
  <c r="U15" i="1" s="1"/>
  <c r="S14" i="1"/>
  <c r="T14" i="1" s="1"/>
  <c r="U14" i="1" s="1"/>
  <c r="S13" i="1"/>
  <c r="T13" i="1" s="1"/>
  <c r="U13" i="1" s="1"/>
  <c r="S12" i="1"/>
  <c r="T12" i="1" s="1"/>
  <c r="U12" i="1" s="1"/>
  <c r="S11" i="1"/>
  <c r="T11" i="1" s="1"/>
  <c r="U11" i="1" s="1"/>
  <c r="S10" i="1"/>
  <c r="T10" i="1" s="1"/>
  <c r="U10" i="1" s="1"/>
  <c r="S9" i="1"/>
  <c r="T9" i="1" s="1"/>
  <c r="U9" i="1" s="1"/>
  <c r="S8" i="1"/>
  <c r="T8" i="1" s="1"/>
  <c r="U8" i="1" s="1"/>
  <c r="S7" i="1"/>
  <c r="U7" i="1" s="1"/>
  <c r="S6" i="1"/>
  <c r="T6" i="1" s="1"/>
  <c r="U6" i="1" s="1"/>
  <c r="S5" i="1"/>
  <c r="T5" i="1" s="1"/>
  <c r="U5" i="1" s="1"/>
  <c r="S4" i="1"/>
  <c r="T4" i="1" s="1"/>
  <c r="U4" i="1" s="1"/>
  <c r="Q40" i="1"/>
  <c r="P40" i="1"/>
  <c r="O40" i="1"/>
  <c r="N40" i="1"/>
  <c r="M40" i="1"/>
  <c r="L40" i="1"/>
  <c r="K40" i="1"/>
  <c r="R27" i="1" l="1"/>
  <c r="Q37" i="1"/>
  <c r="N44" i="1"/>
  <c r="P37" i="1"/>
  <c r="O37" i="1"/>
  <c r="J37" i="1"/>
  <c r="M37" i="1"/>
  <c r="K37" i="1"/>
  <c r="H37" i="1"/>
  <c r="R35" i="1"/>
  <c r="R40" i="1" s="1"/>
  <c r="L37" i="1"/>
  <c r="N37" i="1"/>
  <c r="I37" i="1"/>
  <c r="F37" i="1"/>
  <c r="D37" i="1"/>
  <c r="S35" i="1"/>
  <c r="S40" i="1" s="1"/>
  <c r="G37" i="1"/>
  <c r="R42" i="1" l="1"/>
  <c r="D44" i="1"/>
  <c r="Q44" i="1"/>
  <c r="L44" i="1"/>
  <c r="K44" i="1"/>
  <c r="H44" i="1"/>
  <c r="J44" i="1"/>
  <c r="I44" i="1"/>
  <c r="O44" i="1"/>
  <c r="G44" i="1"/>
  <c r="M44" i="1"/>
  <c r="P44" i="1"/>
  <c r="R37" i="1"/>
  <c r="F44" i="1"/>
  <c r="S37" i="1"/>
  <c r="T35" i="1"/>
  <c r="U35" i="1" s="1"/>
  <c r="T27" i="1"/>
  <c r="U27" i="1" s="1"/>
  <c r="R44" i="1" l="1"/>
</calcChain>
</file>

<file path=xl/sharedStrings.xml><?xml version="1.0" encoding="utf-8"?>
<sst xmlns="http://schemas.openxmlformats.org/spreadsheetml/2006/main" count="67" uniqueCount="65">
  <si>
    <t xml:space="preserve">Annual </t>
  </si>
  <si>
    <t>Budget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</si>
  <si>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</si>
  <si>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</si>
  <si>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</si>
  <si>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</si>
  <si>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</si>
  <si>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</si>
  <si>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</si>
  <si>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</si>
  <si>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</si>
  <si>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</si>
  <si>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 xml:space="preserve">FEB </t>
  </si>
  <si>
    <t>MAR</t>
  </si>
  <si>
    <t>FUNDS</t>
  </si>
  <si>
    <t>AVAILABLE</t>
  </si>
  <si>
    <t>Available</t>
  </si>
  <si>
    <t>%  BUDGET</t>
  </si>
  <si>
    <t>% BUDGET</t>
  </si>
  <si>
    <t>USED</t>
  </si>
  <si>
    <t>Insurance</t>
  </si>
  <si>
    <t>Petty Cash Expenses</t>
  </si>
  <si>
    <t>Precept</t>
  </si>
  <si>
    <t>Council Tax Grant Income</t>
  </si>
  <si>
    <t>Interest Received</t>
  </si>
  <si>
    <t>TOTAL</t>
  </si>
  <si>
    <t>TOTAL EXPENDITURE</t>
  </si>
  <si>
    <t>TOTAL INCOME</t>
  </si>
  <si>
    <t>NET INCOME/EXPENDITURE</t>
  </si>
  <si>
    <t>Net Expenditure over Income</t>
  </si>
  <si>
    <t>TOTAL RESERVES</t>
  </si>
  <si>
    <t>Miscellaneous Income</t>
  </si>
  <si>
    <t>YEAR END</t>
  </si>
  <si>
    <t>ESTIMATE</t>
  </si>
  <si>
    <t>Business Account</t>
  </si>
  <si>
    <t>Community Account</t>
  </si>
  <si>
    <t>BUDGET ITEMS</t>
  </si>
  <si>
    <t>Caretaker</t>
  </si>
  <si>
    <t>Clerk's Expenses</t>
  </si>
  <si>
    <t>External Audit</t>
  </si>
  <si>
    <t>Internal Audit</t>
  </si>
  <si>
    <t>IT</t>
  </si>
  <si>
    <t>Maintenance</t>
  </si>
  <si>
    <t>Parish Magazine</t>
  </si>
  <si>
    <t>PAYE Outsourcing</t>
  </si>
  <si>
    <t>Clerk's Salary (incl Tax)</t>
  </si>
  <si>
    <t>VAT Reclaim</t>
  </si>
  <si>
    <t>Total Expenditure</t>
  </si>
  <si>
    <t>Total Income</t>
  </si>
  <si>
    <t>Transfer from Business Account</t>
  </si>
  <si>
    <t>Remembrance Day wreath</t>
  </si>
  <si>
    <t>Room Hire</t>
  </si>
  <si>
    <t>SLCC Subs/Training/Books</t>
  </si>
  <si>
    <t>YLCA Membership</t>
  </si>
  <si>
    <t>Meagill Chapel</t>
  </si>
  <si>
    <t>Defibrillator</t>
  </si>
  <si>
    <t>Telephone kiosks</t>
  </si>
  <si>
    <t>Laptop/Printer</t>
  </si>
  <si>
    <t>ICO Fees</t>
  </si>
  <si>
    <t>Pension Contributions</t>
  </si>
  <si>
    <t>Viewfinder</t>
  </si>
  <si>
    <t>Earmarked Reserves for 2019-2020</t>
  </si>
  <si>
    <t>INCOME AND EXPENDITURE ANALYSIS FOR THE YEAR ENDING 31 MARCH 2020</t>
  </si>
  <si>
    <t>RESERVES YTD TO 31 MARCH 2019</t>
  </si>
  <si>
    <t>Grit Bins/Piles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</si>
</sst>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2" fillId="0" borderId="0" xfId="0" applyFont="1" applyAlignment="1">
      <alignment horizontal="left"/>
    </xf>
    <xf numFmtId="0" fontId="1" fillId="5" borderId="0" xfId="0" applyFont="1" applyFill="1"/>
    <xf numFmtId="164" fontId="0" fillId="6" borderId="0" xfId="0" applyNumberFormat="1" applyFill="1"/>
    <xf numFmtId="0" fontId="3" fillId="0" borderId="0" xfId="0" applyFont="1"/>
    <xf numFmtId="0" fontId="4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5" borderId="0" xfId="0" applyFont="1" applyFill="1"/>
    <xf numFmtId="0" fontId="6" fillId="0" borderId="0" xfId="0" applyFont="1" applyAlignment="1">
      <alignment horizontal="left"/>
    </xf>
    <xf numFmtId="0" fontId="4" fillId="3" borderId="0" xfId="0" applyFont="1" applyFill="1"/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2" borderId="0" xfId="0" applyNumberFormat="1" applyFill="1"/>
    <xf numFmtId="1" fontId="0" fillId="4" borderId="0" xfId="0" applyNumberFormat="1" applyFill="1"/>
    <xf numFmtId="1" fontId="0" fillId="6" borderId="0" xfId="0" applyNumberFormat="1" applyFill="1"/>
    <xf numFmtId="1" fontId="0" fillId="0" borderId="0" xfId="0" applyNumberFormat="1" applyFill="1"/>
    <xf numFmtId="2" fontId="1" fillId="2" borderId="0" xfId="0" applyNumberFormat="1" applyFont="1" applyFill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Q35" sqref="Q35"/>
    </sheetView>
  </sheetViews>
  <sheetFormatPr defaultRowHeight="15" x14ac:dyDescent="0.25"/>
  <cols>
    <col min="1" max="1" width="6.5703125" customWidth="1"/>
    <col min="2" max="2" width="12" customWidth="1"/>
    <col min="3" max="3" width="15.85546875" customWidth="1"/>
    <col min="4" max="4" width="9.140625" style="17"/>
    <col min="5" max="5" width="3.140625" customWidth="1"/>
    <col min="6" max="6" width="7.5703125" customWidth="1"/>
    <col min="7" max="8" width="6.7109375" customWidth="1"/>
    <col min="9" max="9" width="8.140625" customWidth="1"/>
    <col min="10" max="10" width="6.7109375" customWidth="1"/>
    <col min="11" max="11" width="7.5703125" customWidth="1"/>
    <col min="12" max="14" width="6.7109375" customWidth="1"/>
    <col min="15" max="15" width="8.28515625" customWidth="1"/>
    <col min="16" max="16" width="6.7109375" customWidth="1"/>
    <col min="17" max="17" width="8.42578125" customWidth="1"/>
    <col min="18" max="18" width="9.140625" customWidth="1"/>
    <col min="19" max="19" width="6.7109375" customWidth="1"/>
    <col min="20" max="20" width="8.85546875" customWidth="1"/>
    <col min="21" max="21" width="9" style="26" customWidth="1"/>
  </cols>
  <sheetData>
    <row r="1" spans="1:22" ht="21" x14ac:dyDescent="0.35">
      <c r="D1" s="20" t="s">
        <v>62</v>
      </c>
      <c r="E1" s="12"/>
      <c r="F1" s="12"/>
      <c r="G1" s="12"/>
      <c r="H1" s="12"/>
      <c r="I1" s="12"/>
      <c r="J1" s="12"/>
      <c r="K1" s="12"/>
    </row>
    <row r="2" spans="1:22" x14ac:dyDescent="0.25">
      <c r="A2" s="1"/>
      <c r="B2" s="1" t="s">
        <v>36</v>
      </c>
      <c r="D2" s="17" t="s">
        <v>0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25</v>
      </c>
      <c r="S2" t="s">
        <v>14</v>
      </c>
      <c r="T2" t="s">
        <v>17</v>
      </c>
      <c r="U2" s="26" t="s">
        <v>18</v>
      </c>
      <c r="V2" t="s">
        <v>32</v>
      </c>
    </row>
    <row r="3" spans="1:22" x14ac:dyDescent="0.25">
      <c r="D3" s="17" t="s">
        <v>1</v>
      </c>
      <c r="S3" t="s">
        <v>15</v>
      </c>
      <c r="T3" t="s">
        <v>16</v>
      </c>
      <c r="U3" s="27" t="s">
        <v>19</v>
      </c>
      <c r="V3" t="s">
        <v>33</v>
      </c>
    </row>
    <row r="4" spans="1:22" x14ac:dyDescent="0.25">
      <c r="A4">
        <v>1</v>
      </c>
      <c r="B4" t="s">
        <v>37</v>
      </c>
      <c r="D4" s="22">
        <v>1000</v>
      </c>
      <c r="F4" s="2">
        <v>0</v>
      </c>
      <c r="G4" s="2">
        <v>220</v>
      </c>
      <c r="H4" s="2">
        <v>0</v>
      </c>
      <c r="I4" s="2">
        <v>0</v>
      </c>
      <c r="J4" s="2">
        <v>0</v>
      </c>
      <c r="K4" s="2">
        <v>70</v>
      </c>
      <c r="L4" s="2">
        <v>0</v>
      </c>
      <c r="M4" s="2">
        <v>50</v>
      </c>
      <c r="N4" s="2">
        <v>0</v>
      </c>
      <c r="O4" s="2">
        <v>0</v>
      </c>
      <c r="P4" s="2">
        <v>0</v>
      </c>
      <c r="Q4" s="2">
        <v>48</v>
      </c>
      <c r="R4" s="1">
        <f>SUM(F4:Q4)</f>
        <v>388</v>
      </c>
      <c r="S4">
        <f t="shared" ref="S4:S26" si="0">D4-SUM(F4:Q4)</f>
        <v>612</v>
      </c>
      <c r="T4" s="3">
        <f t="shared" ref="T4:T26" si="1">S4/D4*100</f>
        <v>61.199999999999996</v>
      </c>
      <c r="U4" s="26">
        <f>100-T4</f>
        <v>38.800000000000004</v>
      </c>
      <c r="V4">
        <f>D4</f>
        <v>1000</v>
      </c>
    </row>
    <row r="5" spans="1:22" x14ac:dyDescent="0.25">
      <c r="A5">
        <v>2</v>
      </c>
      <c r="B5" t="s">
        <v>45</v>
      </c>
      <c r="D5" s="22">
        <v>3100</v>
      </c>
      <c r="F5" s="2">
        <v>0</v>
      </c>
      <c r="G5" s="2">
        <v>0</v>
      </c>
      <c r="H5" s="2">
        <v>0</v>
      </c>
      <c r="I5" s="2">
        <v>773.5</v>
      </c>
      <c r="J5" s="2">
        <v>0</v>
      </c>
      <c r="K5" s="2">
        <v>773.5</v>
      </c>
      <c r="L5" s="2">
        <v>0</v>
      </c>
      <c r="M5" s="2">
        <v>0</v>
      </c>
      <c r="N5" s="2">
        <v>0</v>
      </c>
      <c r="O5" s="2">
        <v>773.5</v>
      </c>
      <c r="P5" s="2">
        <v>0</v>
      </c>
      <c r="Q5" s="2">
        <v>773.5</v>
      </c>
      <c r="R5" s="1">
        <f t="shared" ref="R5:R26" si="2">SUM(F5:Q5)</f>
        <v>3094</v>
      </c>
      <c r="S5">
        <f t="shared" si="0"/>
        <v>6</v>
      </c>
      <c r="T5" s="3">
        <f t="shared" si="1"/>
        <v>0.19354838709677419</v>
      </c>
      <c r="U5" s="26">
        <f t="shared" ref="U5:U26" si="3">100-T5</f>
        <v>99.806451612903231</v>
      </c>
      <c r="V5">
        <f t="shared" ref="V5:V26" si="4">D5</f>
        <v>3100</v>
      </c>
    </row>
    <row r="6" spans="1:22" x14ac:dyDescent="0.25">
      <c r="A6">
        <v>3</v>
      </c>
      <c r="B6" t="s">
        <v>38</v>
      </c>
      <c r="D6" s="22">
        <v>400</v>
      </c>
      <c r="F6" s="2">
        <v>0</v>
      </c>
      <c r="G6" s="2">
        <v>92</v>
      </c>
      <c r="H6" s="2">
        <v>0</v>
      </c>
      <c r="I6" s="2">
        <v>69</v>
      </c>
      <c r="J6" s="2">
        <v>0</v>
      </c>
      <c r="K6" s="2">
        <v>162</v>
      </c>
      <c r="L6" s="2">
        <v>0</v>
      </c>
      <c r="M6" s="2">
        <v>60</v>
      </c>
      <c r="N6" s="2">
        <v>0</v>
      </c>
      <c r="O6" s="2">
        <v>60</v>
      </c>
      <c r="P6" s="2">
        <v>0</v>
      </c>
      <c r="Q6" s="2">
        <v>91</v>
      </c>
      <c r="R6" s="1">
        <f t="shared" si="2"/>
        <v>534</v>
      </c>
      <c r="S6">
        <f t="shared" si="0"/>
        <v>-134</v>
      </c>
      <c r="T6" s="3">
        <f t="shared" si="1"/>
        <v>-33.5</v>
      </c>
      <c r="U6" s="26">
        <f t="shared" si="3"/>
        <v>133.5</v>
      </c>
      <c r="V6">
        <f t="shared" si="4"/>
        <v>400</v>
      </c>
    </row>
    <row r="7" spans="1:22" x14ac:dyDescent="0.25">
      <c r="A7">
        <v>4</v>
      </c>
      <c r="B7" t="s">
        <v>39</v>
      </c>
      <c r="D7" s="22">
        <v>250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240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1">
        <f t="shared" si="2"/>
        <v>240</v>
      </c>
      <c r="S7">
        <f t="shared" si="0"/>
        <v>10</v>
      </c>
      <c r="T7" s="3">
        <v>0</v>
      </c>
      <c r="U7" s="26">
        <f t="shared" si="3"/>
        <v>100</v>
      </c>
      <c r="V7">
        <f t="shared" si="4"/>
        <v>250</v>
      </c>
    </row>
    <row r="8" spans="1:22" x14ac:dyDescent="0.25">
      <c r="A8">
        <v>5</v>
      </c>
      <c r="B8" t="s">
        <v>51</v>
      </c>
      <c r="D8" s="22">
        <v>250</v>
      </c>
      <c r="F8" s="2">
        <v>0</v>
      </c>
      <c r="G8" s="2">
        <v>65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48</v>
      </c>
      <c r="R8" s="1">
        <f t="shared" si="2"/>
        <v>113</v>
      </c>
      <c r="S8">
        <f t="shared" si="0"/>
        <v>137</v>
      </c>
      <c r="T8" s="3">
        <f t="shared" si="1"/>
        <v>54.800000000000004</v>
      </c>
      <c r="U8" s="26">
        <f t="shared" si="3"/>
        <v>45.199999999999996</v>
      </c>
      <c r="V8">
        <f t="shared" si="4"/>
        <v>250</v>
      </c>
    </row>
    <row r="9" spans="1:22" x14ac:dyDescent="0.25">
      <c r="A9">
        <v>6</v>
      </c>
      <c r="B9" t="s">
        <v>40</v>
      </c>
      <c r="D9" s="22">
        <v>60</v>
      </c>
      <c r="F9" s="2">
        <v>0</v>
      </c>
      <c r="G9" s="2">
        <v>60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1">
        <f t="shared" si="2"/>
        <v>60</v>
      </c>
      <c r="S9">
        <f t="shared" si="0"/>
        <v>0</v>
      </c>
      <c r="T9" s="3">
        <f t="shared" si="1"/>
        <v>0</v>
      </c>
      <c r="U9" s="26">
        <f t="shared" si="3"/>
        <v>100</v>
      </c>
      <c r="V9">
        <f t="shared" si="4"/>
        <v>60</v>
      </c>
    </row>
    <row r="10" spans="1:22" x14ac:dyDescent="0.25">
      <c r="A10">
        <v>7</v>
      </c>
      <c r="B10" t="s">
        <v>20</v>
      </c>
      <c r="D10" s="22">
        <v>650</v>
      </c>
      <c r="F10" s="2">
        <v>0</v>
      </c>
      <c r="G10" s="2">
        <v>636.6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1">
        <f t="shared" si="2"/>
        <v>636.6</v>
      </c>
      <c r="S10">
        <f t="shared" si="0"/>
        <v>13.399999999999977</v>
      </c>
      <c r="T10" s="3">
        <f t="shared" si="1"/>
        <v>2.0615384615384582</v>
      </c>
      <c r="U10" s="26">
        <f t="shared" si="3"/>
        <v>97.938461538461539</v>
      </c>
      <c r="V10">
        <f t="shared" si="4"/>
        <v>650</v>
      </c>
    </row>
    <row r="11" spans="1:22" x14ac:dyDescent="0.25">
      <c r="A11">
        <v>8</v>
      </c>
      <c r="B11" t="s">
        <v>41</v>
      </c>
      <c r="D11" s="22">
        <v>200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162</v>
      </c>
      <c r="N11" s="2">
        <v>0</v>
      </c>
      <c r="O11" s="2">
        <v>20</v>
      </c>
      <c r="P11" s="2">
        <v>0</v>
      </c>
      <c r="Q11" s="2">
        <v>0</v>
      </c>
      <c r="R11" s="1">
        <f t="shared" si="2"/>
        <v>182</v>
      </c>
      <c r="S11">
        <f t="shared" si="0"/>
        <v>18</v>
      </c>
      <c r="T11" s="3">
        <f t="shared" si="1"/>
        <v>9</v>
      </c>
      <c r="U11" s="26">
        <f t="shared" si="3"/>
        <v>91</v>
      </c>
      <c r="V11">
        <f t="shared" si="4"/>
        <v>200</v>
      </c>
    </row>
    <row r="12" spans="1:22" x14ac:dyDescent="0.25">
      <c r="A12">
        <v>9</v>
      </c>
      <c r="B12" t="s">
        <v>42</v>
      </c>
      <c r="D12" s="22">
        <v>600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270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1">
        <f t="shared" si="2"/>
        <v>270</v>
      </c>
      <c r="S12">
        <f t="shared" si="0"/>
        <v>330</v>
      </c>
      <c r="T12" s="3">
        <f t="shared" si="1"/>
        <v>55.000000000000007</v>
      </c>
      <c r="U12" s="26">
        <f t="shared" si="3"/>
        <v>44.999999999999993</v>
      </c>
      <c r="V12">
        <f t="shared" si="4"/>
        <v>600</v>
      </c>
    </row>
    <row r="13" spans="1:22" x14ac:dyDescent="0.25">
      <c r="A13">
        <v>10</v>
      </c>
      <c r="B13" t="s">
        <v>43</v>
      </c>
      <c r="D13" s="22">
        <v>15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12</v>
      </c>
      <c r="P13" s="2">
        <v>0</v>
      </c>
      <c r="Q13" s="2">
        <v>0</v>
      </c>
      <c r="R13" s="1">
        <f t="shared" si="2"/>
        <v>12</v>
      </c>
      <c r="S13">
        <f t="shared" si="0"/>
        <v>3</v>
      </c>
      <c r="T13" s="3">
        <f t="shared" si="1"/>
        <v>20</v>
      </c>
      <c r="U13" s="26">
        <f t="shared" si="3"/>
        <v>80</v>
      </c>
      <c r="V13">
        <f t="shared" si="4"/>
        <v>15</v>
      </c>
    </row>
    <row r="14" spans="1:22" x14ac:dyDescent="0.25">
      <c r="A14">
        <v>11</v>
      </c>
      <c r="B14" t="s">
        <v>44</v>
      </c>
      <c r="D14" s="22">
        <v>100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76.8</v>
      </c>
      <c r="R14" s="1">
        <f t="shared" si="2"/>
        <v>76.8</v>
      </c>
      <c r="S14">
        <f t="shared" si="0"/>
        <v>23.200000000000003</v>
      </c>
      <c r="T14" s="3">
        <f t="shared" si="1"/>
        <v>23.200000000000003</v>
      </c>
      <c r="U14" s="26">
        <f t="shared" si="3"/>
        <v>76.8</v>
      </c>
      <c r="V14">
        <f t="shared" si="4"/>
        <v>100</v>
      </c>
    </row>
    <row r="15" spans="1:22" x14ac:dyDescent="0.25">
      <c r="A15">
        <v>12</v>
      </c>
      <c r="B15" t="s">
        <v>21</v>
      </c>
      <c r="D15" s="22">
        <v>50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1">
        <f t="shared" si="2"/>
        <v>0</v>
      </c>
      <c r="S15">
        <f t="shared" si="0"/>
        <v>50</v>
      </c>
      <c r="T15" s="3">
        <f t="shared" si="1"/>
        <v>100</v>
      </c>
      <c r="U15" s="26">
        <f t="shared" si="3"/>
        <v>0</v>
      </c>
      <c r="V15">
        <f t="shared" si="4"/>
        <v>50</v>
      </c>
    </row>
    <row r="16" spans="1:22" x14ac:dyDescent="0.25">
      <c r="A16">
        <v>13</v>
      </c>
      <c r="B16" t="s">
        <v>52</v>
      </c>
      <c r="D16" s="22">
        <v>250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1">
        <f t="shared" si="2"/>
        <v>0</v>
      </c>
      <c r="S16">
        <f t="shared" si="0"/>
        <v>250</v>
      </c>
      <c r="T16" s="3">
        <f t="shared" si="1"/>
        <v>100</v>
      </c>
      <c r="U16" s="26">
        <f t="shared" si="3"/>
        <v>0</v>
      </c>
      <c r="V16">
        <f t="shared" si="4"/>
        <v>250</v>
      </c>
    </row>
    <row r="17" spans="1:22" x14ac:dyDescent="0.25">
      <c r="A17">
        <v>14</v>
      </c>
      <c r="B17" t="s">
        <v>53</v>
      </c>
      <c r="D17" s="22">
        <v>215</v>
      </c>
      <c r="F17" s="2">
        <v>205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1">
        <f t="shared" si="2"/>
        <v>205</v>
      </c>
      <c r="S17">
        <f t="shared" si="0"/>
        <v>10</v>
      </c>
      <c r="T17" s="3">
        <f t="shared" si="1"/>
        <v>4.6511627906976747</v>
      </c>
      <c r="U17" s="26">
        <f t="shared" si="3"/>
        <v>95.348837209302332</v>
      </c>
      <c r="V17">
        <f t="shared" si="4"/>
        <v>215</v>
      </c>
    </row>
    <row r="18" spans="1:22" x14ac:dyDescent="0.25">
      <c r="A18">
        <v>15</v>
      </c>
      <c r="B18" t="s">
        <v>58</v>
      </c>
      <c r="D18" s="22">
        <v>50</v>
      </c>
      <c r="F18" s="2">
        <v>0</v>
      </c>
      <c r="G18" s="2">
        <v>0</v>
      </c>
      <c r="H18" s="2">
        <v>0</v>
      </c>
      <c r="I18" s="2">
        <v>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1">
        <f t="shared" si="2"/>
        <v>40</v>
      </c>
      <c r="S18">
        <f t="shared" si="0"/>
        <v>10</v>
      </c>
      <c r="T18" s="3">
        <f t="shared" si="1"/>
        <v>20</v>
      </c>
      <c r="U18" s="26">
        <f t="shared" si="3"/>
        <v>80</v>
      </c>
      <c r="V18">
        <f t="shared" si="4"/>
        <v>50</v>
      </c>
    </row>
    <row r="19" spans="1:22" x14ac:dyDescent="0.25">
      <c r="A19">
        <v>16</v>
      </c>
      <c r="B19" t="s">
        <v>59</v>
      </c>
      <c r="D19" s="2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1">
        <f t="shared" si="2"/>
        <v>0</v>
      </c>
      <c r="S19">
        <f t="shared" si="0"/>
        <v>0</v>
      </c>
      <c r="T19" s="3">
        <v>0</v>
      </c>
      <c r="U19" s="26">
        <f t="shared" si="3"/>
        <v>100</v>
      </c>
      <c r="V19">
        <f t="shared" si="4"/>
        <v>0</v>
      </c>
    </row>
    <row r="20" spans="1:22" x14ac:dyDescent="0.25">
      <c r="A20">
        <v>17</v>
      </c>
      <c r="B20" t="s">
        <v>55</v>
      </c>
      <c r="D20" s="22">
        <v>200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39.54</v>
      </c>
      <c r="R20" s="1">
        <f t="shared" si="2"/>
        <v>39.54</v>
      </c>
      <c r="S20">
        <f t="shared" si="0"/>
        <v>160.46</v>
      </c>
      <c r="T20" s="3">
        <f t="shared" si="1"/>
        <v>80.23</v>
      </c>
      <c r="U20" s="26">
        <f t="shared" si="3"/>
        <v>19.769999999999996</v>
      </c>
      <c r="V20">
        <f t="shared" si="4"/>
        <v>200</v>
      </c>
    </row>
    <row r="21" spans="1:22" x14ac:dyDescent="0.25">
      <c r="A21">
        <v>18</v>
      </c>
      <c r="B21" t="s">
        <v>56</v>
      </c>
      <c r="D21" s="2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1">
        <f t="shared" si="2"/>
        <v>0</v>
      </c>
      <c r="S21">
        <f t="shared" si="0"/>
        <v>0</v>
      </c>
      <c r="T21" s="3">
        <v>0</v>
      </c>
      <c r="U21" s="26">
        <f t="shared" si="3"/>
        <v>100</v>
      </c>
      <c r="V21">
        <f t="shared" si="4"/>
        <v>0</v>
      </c>
    </row>
    <row r="22" spans="1:22" x14ac:dyDescent="0.25">
      <c r="A22">
        <v>19</v>
      </c>
      <c r="B22" t="s">
        <v>54</v>
      </c>
      <c r="D22" s="22">
        <v>200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1">
        <f t="shared" si="2"/>
        <v>0</v>
      </c>
      <c r="S22">
        <f t="shared" si="0"/>
        <v>200</v>
      </c>
      <c r="T22" s="3">
        <f t="shared" si="1"/>
        <v>100</v>
      </c>
      <c r="U22" s="26">
        <f t="shared" si="3"/>
        <v>0</v>
      </c>
      <c r="V22">
        <f t="shared" si="4"/>
        <v>200</v>
      </c>
    </row>
    <row r="23" spans="1:22" x14ac:dyDescent="0.25">
      <c r="A23">
        <v>20</v>
      </c>
      <c r="B23" t="s">
        <v>57</v>
      </c>
      <c r="D23" s="2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1">
        <f t="shared" si="2"/>
        <v>0</v>
      </c>
      <c r="S23">
        <f t="shared" si="0"/>
        <v>0</v>
      </c>
      <c r="T23" s="3">
        <v>0</v>
      </c>
      <c r="U23" s="26">
        <f t="shared" si="3"/>
        <v>100</v>
      </c>
      <c r="V23">
        <f t="shared" si="4"/>
        <v>0</v>
      </c>
    </row>
    <row r="24" spans="1:22" x14ac:dyDescent="0.25">
      <c r="A24">
        <v>21</v>
      </c>
      <c r="B24" t="s">
        <v>50</v>
      </c>
      <c r="D24" s="2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1">
        <f t="shared" si="2"/>
        <v>0</v>
      </c>
      <c r="S24">
        <f t="shared" si="0"/>
        <v>0</v>
      </c>
      <c r="T24" s="3">
        <v>0</v>
      </c>
      <c r="U24" s="26">
        <f t="shared" si="3"/>
        <v>100</v>
      </c>
      <c r="V24">
        <f t="shared" si="4"/>
        <v>0</v>
      </c>
    </row>
    <row r="25" spans="1:22" x14ac:dyDescent="0.25">
      <c r="A25">
        <v>22</v>
      </c>
      <c r="B25" t="s">
        <v>60</v>
      </c>
      <c r="D25" s="22">
        <v>0</v>
      </c>
      <c r="F25" s="2">
        <v>0</v>
      </c>
      <c r="G25" s="2">
        <v>150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1">
        <f t="shared" si="2"/>
        <v>150</v>
      </c>
      <c r="S25">
        <f t="shared" si="0"/>
        <v>-150</v>
      </c>
      <c r="T25" s="3">
        <v>0</v>
      </c>
      <c r="U25" s="26">
        <f t="shared" si="3"/>
        <v>100</v>
      </c>
      <c r="V25">
        <f t="shared" si="4"/>
        <v>0</v>
      </c>
    </row>
    <row r="26" spans="1:22" x14ac:dyDescent="0.25">
      <c r="A26">
        <v>23</v>
      </c>
      <c r="B26" t="s">
        <v>64</v>
      </c>
      <c r="D26" s="22">
        <v>450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1">
        <f t="shared" si="2"/>
        <v>0</v>
      </c>
      <c r="S26">
        <f t="shared" si="0"/>
        <v>450</v>
      </c>
      <c r="T26" s="3">
        <f t="shared" si="1"/>
        <v>100</v>
      </c>
      <c r="U26" s="26">
        <f t="shared" si="3"/>
        <v>0</v>
      </c>
      <c r="V26">
        <f t="shared" si="4"/>
        <v>450</v>
      </c>
    </row>
    <row r="27" spans="1:22" x14ac:dyDescent="0.25">
      <c r="B27" t="s">
        <v>47</v>
      </c>
      <c r="D27" s="18">
        <f>SUM(D4:D26)</f>
        <v>8040</v>
      </c>
      <c r="E27" s="5"/>
      <c r="F27" s="4">
        <f t="shared" ref="F27:K27" si="5">SUM(F4:F26)</f>
        <v>205</v>
      </c>
      <c r="G27" s="4">
        <f t="shared" si="5"/>
        <v>1223.5999999999999</v>
      </c>
      <c r="H27" s="4">
        <f t="shared" si="5"/>
        <v>0</v>
      </c>
      <c r="I27" s="4">
        <f t="shared" si="5"/>
        <v>882.5</v>
      </c>
      <c r="J27" s="4">
        <f t="shared" si="5"/>
        <v>0</v>
      </c>
      <c r="K27" s="4">
        <f t="shared" si="5"/>
        <v>1515.5</v>
      </c>
      <c r="L27" s="4">
        <f t="shared" ref="L27:Q27" si="6">SUM(L4:L26)</f>
        <v>0</v>
      </c>
      <c r="M27" s="4">
        <f t="shared" si="6"/>
        <v>272</v>
      </c>
      <c r="N27" s="4">
        <f t="shared" si="6"/>
        <v>0</v>
      </c>
      <c r="O27" s="32">
        <f t="shared" si="6"/>
        <v>865.5</v>
      </c>
      <c r="P27" s="32">
        <f t="shared" si="6"/>
        <v>0</v>
      </c>
      <c r="Q27" s="32">
        <f t="shared" si="6"/>
        <v>1076.8399999999999</v>
      </c>
      <c r="R27" s="4">
        <f>SUM(R4:R25)</f>
        <v>6040.9400000000005</v>
      </c>
      <c r="S27" s="4">
        <f>D27-SUM(F27:Q27)</f>
        <v>1999.0599999999995</v>
      </c>
      <c r="T27" s="6">
        <f>S27/D27*100</f>
        <v>24.863930348258702</v>
      </c>
      <c r="U27" s="28">
        <f t="shared" ref="U27:U35" si="7">100-T27</f>
        <v>75.136069651741295</v>
      </c>
      <c r="V27">
        <f>SUM(V4:V26)</f>
        <v>8040</v>
      </c>
    </row>
    <row r="28" spans="1:22" x14ac:dyDescent="0.25">
      <c r="T28" s="3"/>
    </row>
    <row r="29" spans="1:22" x14ac:dyDescent="0.25">
      <c r="B29" t="s">
        <v>22</v>
      </c>
      <c r="D29" s="22">
        <v>7500</v>
      </c>
      <c r="F29" s="2">
        <v>3750</v>
      </c>
      <c r="G29" s="2">
        <v>0</v>
      </c>
      <c r="H29" s="2">
        <v>0</v>
      </c>
      <c r="I29" s="2">
        <v>0</v>
      </c>
      <c r="J29" s="2">
        <v>0</v>
      </c>
      <c r="K29" s="26">
        <v>3750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1">
        <f t="shared" ref="R29:R35" si="8">SUM(F29:Q29)</f>
        <v>7500</v>
      </c>
      <c r="S29">
        <f t="shared" ref="S29:S35" si="9">D29-SUM(F29:Q29)</f>
        <v>0</v>
      </c>
      <c r="T29" s="3">
        <f>S29/D29*100</f>
        <v>0</v>
      </c>
      <c r="U29" s="26">
        <f t="shared" si="7"/>
        <v>100</v>
      </c>
      <c r="V29">
        <f t="shared" ref="V29:V34" si="10">D29</f>
        <v>7500</v>
      </c>
    </row>
    <row r="30" spans="1:22" x14ac:dyDescent="0.25">
      <c r="B30" t="s">
        <v>23</v>
      </c>
      <c r="D30" s="2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1">
        <f t="shared" si="8"/>
        <v>0</v>
      </c>
      <c r="S30">
        <f t="shared" si="9"/>
        <v>0</v>
      </c>
      <c r="T30" s="3">
        <v>0</v>
      </c>
      <c r="U30" s="26">
        <v>100</v>
      </c>
      <c r="V30">
        <f t="shared" si="10"/>
        <v>0</v>
      </c>
    </row>
    <row r="31" spans="1:22" x14ac:dyDescent="0.25">
      <c r="B31" t="s">
        <v>24</v>
      </c>
      <c r="D31" s="2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1">
        <f t="shared" si="8"/>
        <v>0</v>
      </c>
      <c r="S31">
        <f t="shared" si="9"/>
        <v>0</v>
      </c>
      <c r="T31" s="3">
        <v>0</v>
      </c>
      <c r="U31" s="26">
        <v>0</v>
      </c>
      <c r="V31">
        <f t="shared" si="10"/>
        <v>0</v>
      </c>
    </row>
    <row r="32" spans="1:22" x14ac:dyDescent="0.25">
      <c r="B32" t="s">
        <v>46</v>
      </c>
      <c r="D32" s="2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131.38999999999999</v>
      </c>
      <c r="R32" s="1">
        <f t="shared" si="8"/>
        <v>131.38999999999999</v>
      </c>
      <c r="S32">
        <f t="shared" si="9"/>
        <v>-131.38999999999999</v>
      </c>
      <c r="T32" s="3">
        <v>0</v>
      </c>
      <c r="U32" s="26">
        <v>0</v>
      </c>
      <c r="V32">
        <f t="shared" si="10"/>
        <v>0</v>
      </c>
    </row>
    <row r="33" spans="2:23" x14ac:dyDescent="0.25">
      <c r="B33" t="s">
        <v>31</v>
      </c>
      <c r="D33" s="2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1">
        <f t="shared" si="8"/>
        <v>0</v>
      </c>
      <c r="S33">
        <f t="shared" si="9"/>
        <v>0</v>
      </c>
      <c r="T33" s="3">
        <v>0</v>
      </c>
      <c r="U33" s="26">
        <v>0</v>
      </c>
      <c r="V33">
        <f t="shared" si="10"/>
        <v>0</v>
      </c>
    </row>
    <row r="34" spans="2:23" x14ac:dyDescent="0.25">
      <c r="B34" t="s">
        <v>49</v>
      </c>
      <c r="D34" s="2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1">
        <f t="shared" si="8"/>
        <v>0</v>
      </c>
      <c r="S34">
        <f t="shared" si="9"/>
        <v>0</v>
      </c>
      <c r="T34" s="3">
        <v>0</v>
      </c>
      <c r="U34" s="26">
        <v>0</v>
      </c>
      <c r="V34">
        <f t="shared" si="10"/>
        <v>0</v>
      </c>
    </row>
    <row r="35" spans="2:23" x14ac:dyDescent="0.25">
      <c r="B35" t="s">
        <v>48</v>
      </c>
      <c r="D35" s="16">
        <f>SUM(D29:D34)</f>
        <v>7500</v>
      </c>
      <c r="E35" s="10"/>
      <c r="F35" s="9">
        <f t="shared" ref="F35:Q35" si="11">SUM(F29:F34)</f>
        <v>3750</v>
      </c>
      <c r="G35" s="9">
        <f t="shared" si="11"/>
        <v>0</v>
      </c>
      <c r="H35" s="9">
        <f t="shared" si="11"/>
        <v>0</v>
      </c>
      <c r="I35" s="9">
        <f t="shared" si="11"/>
        <v>0</v>
      </c>
      <c r="J35" s="9">
        <f t="shared" si="11"/>
        <v>0</v>
      </c>
      <c r="K35" s="9">
        <f t="shared" si="11"/>
        <v>3750</v>
      </c>
      <c r="L35" s="9">
        <f t="shared" si="11"/>
        <v>0</v>
      </c>
      <c r="M35" s="9">
        <f t="shared" si="11"/>
        <v>0</v>
      </c>
      <c r="N35" s="9">
        <f t="shared" si="11"/>
        <v>0</v>
      </c>
      <c r="O35" s="9">
        <f t="shared" si="11"/>
        <v>0</v>
      </c>
      <c r="P35" s="9">
        <f t="shared" si="11"/>
        <v>0</v>
      </c>
      <c r="Q35" s="9">
        <f t="shared" si="11"/>
        <v>131.38999999999999</v>
      </c>
      <c r="R35" s="9">
        <f t="shared" si="8"/>
        <v>7631.39</v>
      </c>
      <c r="S35" s="10">
        <f t="shared" si="9"/>
        <v>-131.39000000000033</v>
      </c>
      <c r="T35" s="11">
        <f>S35/D35*100</f>
        <v>-1.7518666666666709</v>
      </c>
      <c r="U35" s="29">
        <f t="shared" si="7"/>
        <v>101.75186666666667</v>
      </c>
      <c r="V35">
        <f>SUM(V29:V34)</f>
        <v>7500</v>
      </c>
    </row>
    <row r="36" spans="2:23" x14ac:dyDescent="0.25">
      <c r="T36" s="3"/>
    </row>
    <row r="37" spans="2:23" x14ac:dyDescent="0.25">
      <c r="B37" s="7" t="s">
        <v>29</v>
      </c>
      <c r="C37" s="8"/>
      <c r="D37" s="21">
        <f>D27-D35</f>
        <v>540</v>
      </c>
      <c r="E37" s="8"/>
      <c r="F37" s="7">
        <f t="shared" ref="F37:O37" si="12">F27-F35</f>
        <v>-3545</v>
      </c>
      <c r="G37" s="7">
        <f t="shared" si="12"/>
        <v>1223.5999999999999</v>
      </c>
      <c r="H37" s="7">
        <f t="shared" si="12"/>
        <v>0</v>
      </c>
      <c r="I37" s="7">
        <f t="shared" si="12"/>
        <v>882.5</v>
      </c>
      <c r="J37" s="7">
        <f t="shared" si="12"/>
        <v>0</v>
      </c>
      <c r="K37" s="7">
        <f t="shared" si="12"/>
        <v>-2234.5</v>
      </c>
      <c r="L37" s="7">
        <f t="shared" si="12"/>
        <v>0</v>
      </c>
      <c r="M37" s="7">
        <f t="shared" si="12"/>
        <v>272</v>
      </c>
      <c r="N37" s="7">
        <f t="shared" si="12"/>
        <v>0</v>
      </c>
      <c r="O37" s="7">
        <f t="shared" si="12"/>
        <v>865.5</v>
      </c>
      <c r="P37" s="7">
        <f>P27+P36-P35</f>
        <v>0</v>
      </c>
      <c r="Q37" s="7">
        <f>Q27-Q35</f>
        <v>945.44999999999993</v>
      </c>
      <c r="R37" s="7">
        <f>R27-R36-R35</f>
        <v>-1590.4499999999998</v>
      </c>
      <c r="S37" s="7">
        <f>D37-SUM(F37:Q37)</f>
        <v>2130.4500000000003</v>
      </c>
      <c r="T37" s="3"/>
    </row>
    <row r="39" spans="2:23" x14ac:dyDescent="0.25">
      <c r="B39" s="23"/>
      <c r="C39" s="23"/>
      <c r="D39" s="24"/>
      <c r="E39" s="25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5"/>
      <c r="S39" s="23"/>
      <c r="T39" s="14"/>
      <c r="U39" s="30"/>
    </row>
    <row r="40" spans="2:23" x14ac:dyDescent="0.25">
      <c r="B40" s="1" t="s">
        <v>27</v>
      </c>
      <c r="C40" s="1"/>
      <c r="D40" s="16">
        <f>D35</f>
        <v>7500</v>
      </c>
      <c r="E40" s="16">
        <f t="shared" ref="E40:S40" si="13">E35</f>
        <v>0</v>
      </c>
      <c r="F40" s="16">
        <f t="shared" si="13"/>
        <v>3750</v>
      </c>
      <c r="G40" s="16">
        <f t="shared" si="13"/>
        <v>0</v>
      </c>
      <c r="H40" s="16">
        <f t="shared" si="13"/>
        <v>0</v>
      </c>
      <c r="I40" s="16">
        <f t="shared" si="13"/>
        <v>0</v>
      </c>
      <c r="J40" s="16">
        <f t="shared" si="13"/>
        <v>0</v>
      </c>
      <c r="K40" s="16">
        <f t="shared" si="13"/>
        <v>3750</v>
      </c>
      <c r="L40" s="16">
        <f t="shared" si="13"/>
        <v>0</v>
      </c>
      <c r="M40" s="16">
        <f t="shared" si="13"/>
        <v>0</v>
      </c>
      <c r="N40" s="16">
        <f t="shared" si="13"/>
        <v>0</v>
      </c>
      <c r="O40" s="16">
        <f t="shared" si="13"/>
        <v>0</v>
      </c>
      <c r="P40" s="16">
        <f t="shared" si="13"/>
        <v>0</v>
      </c>
      <c r="Q40" s="16">
        <f t="shared" si="13"/>
        <v>131.38999999999999</v>
      </c>
      <c r="R40" s="16">
        <f t="shared" si="13"/>
        <v>7631.39</v>
      </c>
      <c r="S40" s="16">
        <f t="shared" si="13"/>
        <v>-131.39000000000033</v>
      </c>
      <c r="U40" s="31"/>
      <c r="V40" s="25"/>
      <c r="W40" s="23"/>
    </row>
    <row r="41" spans="2:23" x14ac:dyDescent="0.25">
      <c r="B41" s="1"/>
      <c r="C41" s="1"/>
      <c r="D41" s="2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U41" s="31"/>
      <c r="V41" s="25"/>
      <c r="W41" s="25"/>
    </row>
    <row r="42" spans="2:23" x14ac:dyDescent="0.25">
      <c r="B42" s="1" t="s">
        <v>26</v>
      </c>
      <c r="C42" s="1"/>
      <c r="D42" s="18">
        <f t="shared" ref="D42:S42" si="14">D27</f>
        <v>8040</v>
      </c>
      <c r="E42" s="18">
        <f t="shared" si="14"/>
        <v>0</v>
      </c>
      <c r="F42" s="18">
        <f t="shared" si="14"/>
        <v>205</v>
      </c>
      <c r="G42" s="18">
        <f t="shared" si="14"/>
        <v>1223.5999999999999</v>
      </c>
      <c r="H42" s="18">
        <f t="shared" si="14"/>
        <v>0</v>
      </c>
      <c r="I42" s="18">
        <f t="shared" si="14"/>
        <v>882.5</v>
      </c>
      <c r="J42" s="18">
        <f t="shared" si="14"/>
        <v>0</v>
      </c>
      <c r="K42" s="18">
        <f t="shared" si="14"/>
        <v>1515.5</v>
      </c>
      <c r="L42" s="18">
        <f t="shared" si="14"/>
        <v>0</v>
      </c>
      <c r="M42" s="18">
        <f t="shared" si="14"/>
        <v>272</v>
      </c>
      <c r="N42" s="18">
        <f t="shared" si="14"/>
        <v>0</v>
      </c>
      <c r="O42" s="18">
        <f t="shared" si="14"/>
        <v>865.5</v>
      </c>
      <c r="P42" s="18">
        <f t="shared" si="14"/>
        <v>0</v>
      </c>
      <c r="Q42" s="18">
        <f t="shared" si="14"/>
        <v>1076.8399999999999</v>
      </c>
      <c r="R42" s="18">
        <f t="shared" si="14"/>
        <v>6040.9400000000005</v>
      </c>
      <c r="S42" s="18">
        <f t="shared" si="14"/>
        <v>1999.0599999999995</v>
      </c>
      <c r="U42" s="31"/>
      <c r="V42" s="25"/>
      <c r="W42" s="23"/>
    </row>
    <row r="43" spans="2:23" x14ac:dyDescent="0.25">
      <c r="U43" s="31"/>
      <c r="V43" s="25"/>
      <c r="W43" s="25"/>
    </row>
    <row r="44" spans="2:23" x14ac:dyDescent="0.25">
      <c r="B44" s="13" t="s">
        <v>28</v>
      </c>
      <c r="C44" s="13"/>
      <c r="D44" s="19">
        <f>D40-D42</f>
        <v>-540</v>
      </c>
      <c r="E44" s="13"/>
      <c r="F44" s="13">
        <f t="shared" ref="F44:R44" si="15">F40-F42</f>
        <v>3545</v>
      </c>
      <c r="G44" s="13">
        <f t="shared" si="15"/>
        <v>-1223.5999999999999</v>
      </c>
      <c r="H44" s="13">
        <f t="shared" si="15"/>
        <v>0</v>
      </c>
      <c r="I44" s="13">
        <f t="shared" si="15"/>
        <v>-882.5</v>
      </c>
      <c r="J44" s="13">
        <f t="shared" si="15"/>
        <v>0</v>
      </c>
      <c r="K44" s="13">
        <f t="shared" si="15"/>
        <v>2234.5</v>
      </c>
      <c r="L44" s="13">
        <f t="shared" si="15"/>
        <v>0</v>
      </c>
      <c r="M44" s="13">
        <f t="shared" si="15"/>
        <v>-272</v>
      </c>
      <c r="N44" s="13">
        <f t="shared" si="15"/>
        <v>0</v>
      </c>
      <c r="O44" s="13">
        <f t="shared" si="15"/>
        <v>-865.5</v>
      </c>
      <c r="P44" s="13">
        <f t="shared" si="15"/>
        <v>0</v>
      </c>
      <c r="Q44" s="13">
        <f t="shared" si="15"/>
        <v>-945.44999999999993</v>
      </c>
      <c r="R44" s="13">
        <f t="shared" si="15"/>
        <v>1590.4499999999998</v>
      </c>
      <c r="S44" s="13"/>
      <c r="U44" s="31"/>
      <c r="V44" s="25"/>
      <c r="W44" s="23"/>
    </row>
  </sheetData>
  <sortState ref="A92:W95">
    <sortCondition ref="A92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workbookViewId="0">
      <selection activeCell="H14" sqref="H14"/>
    </sheetView>
  </sheetViews>
  <sheetFormatPr defaultRowHeight="15" x14ac:dyDescent="0.25"/>
  <cols>
    <col min="5" max="5" width="10.5703125" bestFit="1" customWidth="1"/>
  </cols>
  <sheetData>
    <row r="1" spans="2:5" ht="18.75" x14ac:dyDescent="0.3">
      <c r="B1" s="15" t="s">
        <v>63</v>
      </c>
    </row>
    <row r="4" spans="2:5" x14ac:dyDescent="0.25">
      <c r="B4" t="s">
        <v>34</v>
      </c>
      <c r="E4" s="2">
        <v>5294.43</v>
      </c>
    </row>
    <row r="5" spans="2:5" x14ac:dyDescent="0.25">
      <c r="B5" t="s">
        <v>35</v>
      </c>
      <c r="E5" s="2">
        <v>5237.24</v>
      </c>
    </row>
    <row r="6" spans="2:5" x14ac:dyDescent="0.25">
      <c r="B6" t="s">
        <v>30</v>
      </c>
      <c r="E6" s="2">
        <f>SUM(E4:E5)</f>
        <v>10531.67</v>
      </c>
    </row>
    <row r="7" spans="2:5" x14ac:dyDescent="0.25">
      <c r="E7" s="2"/>
    </row>
    <row r="8" spans="2:5" x14ac:dyDescent="0.25">
      <c r="E8" s="2"/>
    </row>
    <row r="9" spans="2:5" x14ac:dyDescent="0.25">
      <c r="E9" s="2"/>
    </row>
    <row r="10" spans="2:5" x14ac:dyDescent="0.25">
      <c r="B10" t="s">
        <v>61</v>
      </c>
    </row>
    <row r="11" spans="2:5" x14ac:dyDescent="0.25">
      <c r="B11" t="s">
        <v>55</v>
      </c>
      <c r="D11" s="33">
        <v>200</v>
      </c>
      <c r="E11" s="2"/>
    </row>
    <row r="12" spans="2:5" x14ac:dyDescent="0.25">
      <c r="B12" t="s">
        <v>54</v>
      </c>
      <c r="D12" s="33">
        <v>250</v>
      </c>
    </row>
    <row r="19" spans="2:5" ht="18.75" x14ac:dyDescent="0.3">
      <c r="B19" s="15"/>
    </row>
    <row r="21" spans="2:5" x14ac:dyDescent="0.25">
      <c r="E21" s="2"/>
    </row>
    <row r="22" spans="2:5" x14ac:dyDescent="0.25">
      <c r="E22" s="2"/>
    </row>
    <row r="23" spans="2:5" x14ac:dyDescent="0.25">
      <c r="E23" s="2"/>
    </row>
    <row r="24" spans="2:5" x14ac:dyDescent="0.25">
      <c r="E24" s="2"/>
    </row>
    <row r="25" spans="2:5" x14ac:dyDescent="0.25">
      <c r="E25" s="2"/>
    </row>
    <row r="26" spans="2:5" x14ac:dyDescent="0.25">
      <c r="E26" s="2"/>
    </row>
    <row r="27" spans="2:5" x14ac:dyDescent="0.25">
      <c r="E27" s="2"/>
    </row>
    <row r="31" spans="2:5" ht="18.75" x14ac:dyDescent="0.3">
      <c r="B31" s="15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INC&amp;EXP</vt:lpstr>
      <vt:lpstr>RESERVES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</dc:creator>
  <cp:lastModifiedBy>CDO</cp:lastModifiedBy>
  <cp:lastPrinted>2016-08-26T09:20:16Z</cp:lastPrinted>
  <dcterms:created xsi:type="dcterms:W3CDTF">2014-10-09T08:36:15Z</dcterms:created>
  <dcterms:modified xsi:type="dcterms:W3CDTF">2020-08-18T12:17:03Z</dcterms:modified>
</cp:coreProperties>
</file>