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2-2023/"/>
    </mc:Choice>
  </mc:AlternateContent>
  <xr:revisionPtr revIDLastSave="1050" documentId="11_35073AA780A1DC2E2F9246A071BC4208B35A41FE" xr6:coauthVersionLast="47" xr6:coauthVersionMax="47" xr10:uidLastSave="{E643028D-404D-4217-8025-08967C053760}"/>
  <bookViews>
    <workbookView xWindow="-110" yWindow="-110" windowWidth="19420" windowHeight="10420" xr2:uid="{00000000-000D-0000-FFFF-FFFF00000000}"/>
  </bookViews>
  <sheets>
    <sheet name="INC&amp;EXP" sheetId="1" r:id="rId1"/>
    <sheet name="RESER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 l="1"/>
  <c r="K32" i="1"/>
  <c r="J32" i="1"/>
  <c r="I32" i="1" l="1"/>
  <c r="H32" i="1" l="1"/>
  <c r="G32" i="1" l="1"/>
  <c r="V32" i="1"/>
  <c r="V28" i="1"/>
  <c r="V29" i="1"/>
  <c r="V30" i="1"/>
  <c r="V31" i="1"/>
  <c r="F32" i="1"/>
  <c r="R31" i="1"/>
  <c r="S31" i="1"/>
  <c r="T31" i="1" s="1"/>
  <c r="U31" i="1" s="1"/>
  <c r="D32" i="1"/>
  <c r="R30" i="1" l="1"/>
  <c r="S30" i="1"/>
  <c r="T30" i="1" s="1"/>
  <c r="U30" i="1" s="1"/>
  <c r="R29" i="1"/>
  <c r="S29" i="1"/>
  <c r="T29" i="1" s="1"/>
  <c r="U29" i="1" s="1"/>
  <c r="R28" i="1"/>
  <c r="S28" i="1"/>
  <c r="T28" i="1" s="1"/>
  <c r="U28" i="1" s="1"/>
  <c r="U27" i="1" l="1"/>
  <c r="R27" i="1"/>
  <c r="S27" i="1"/>
  <c r="V27" i="1"/>
  <c r="U19" i="1" l="1"/>
  <c r="U25" i="1"/>
  <c r="R26" i="1"/>
  <c r="S26" i="1"/>
  <c r="T26" i="1" s="1"/>
  <c r="U26" i="1" s="1"/>
  <c r="V26" i="1"/>
  <c r="O40" i="1" l="1"/>
  <c r="N40" i="1"/>
  <c r="M40" i="1"/>
  <c r="L40" i="1"/>
  <c r="K40" i="1"/>
  <c r="J40" i="1"/>
  <c r="I40" i="1"/>
  <c r="H40" i="1"/>
  <c r="G40" i="1"/>
  <c r="F40" i="1"/>
  <c r="D40" i="1"/>
  <c r="R25" i="1"/>
  <c r="S25" i="1"/>
  <c r="V25" i="1"/>
  <c r="R35" i="1" l="1"/>
  <c r="R36" i="1"/>
  <c r="R37" i="1"/>
  <c r="R38" i="1"/>
  <c r="R39" i="1"/>
  <c r="R23" i="1"/>
  <c r="S23" i="1"/>
  <c r="T23" i="1" s="1"/>
  <c r="U23" i="1" s="1"/>
  <c r="V23" i="1"/>
  <c r="R22" i="1"/>
  <c r="S22" i="1"/>
  <c r="T22" i="1" s="1"/>
  <c r="U22" i="1" s="1"/>
  <c r="V22" i="1"/>
  <c r="R21" i="1"/>
  <c r="S21" i="1"/>
  <c r="U21" i="1" s="1"/>
  <c r="R20" i="1"/>
  <c r="S20" i="1"/>
  <c r="T20" i="1" s="1"/>
  <c r="U20" i="1" s="1"/>
  <c r="V21" i="1"/>
  <c r="V20" i="1"/>
  <c r="Q40" i="1" l="1"/>
  <c r="P40" i="1"/>
  <c r="R24" i="1" l="1"/>
  <c r="S24" i="1"/>
  <c r="T24" i="1" s="1"/>
  <c r="U24" i="1" s="1"/>
  <c r="V24" i="1"/>
  <c r="S39" i="1" l="1"/>
  <c r="V39" i="1"/>
  <c r="R19" i="1" l="1"/>
  <c r="S19" i="1"/>
  <c r="G47" i="1"/>
  <c r="V19" i="1"/>
  <c r="E47" i="1"/>
  <c r="F47" i="1"/>
  <c r="H47" i="1"/>
  <c r="I47" i="1"/>
  <c r="J47" i="1"/>
  <c r="D47" i="1"/>
  <c r="E45" i="1"/>
  <c r="F45" i="1"/>
  <c r="G45" i="1"/>
  <c r="H45" i="1"/>
  <c r="I45" i="1"/>
  <c r="J45" i="1"/>
  <c r="D45" i="1"/>
  <c r="E6" i="2" l="1"/>
  <c r="V38" i="1" l="1"/>
  <c r="V37" i="1"/>
  <c r="V36" i="1"/>
  <c r="V35" i="1"/>
  <c r="V34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40" i="1" l="1"/>
  <c r="P47" i="1"/>
  <c r="O47" i="1"/>
  <c r="N47" i="1"/>
  <c r="M47" i="1"/>
  <c r="L47" i="1"/>
  <c r="K47" i="1"/>
  <c r="Q47" i="1"/>
  <c r="S32" i="1" l="1"/>
  <c r="S47" i="1" s="1"/>
  <c r="R34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8" i="1"/>
  <c r="S37" i="1"/>
  <c r="S36" i="1"/>
  <c r="S35" i="1"/>
  <c r="S34" i="1"/>
  <c r="T34" i="1" s="1"/>
  <c r="U34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S6" i="1"/>
  <c r="T6" i="1" s="1"/>
  <c r="U6" i="1" s="1"/>
  <c r="S5" i="1"/>
  <c r="T5" i="1" s="1"/>
  <c r="U5" i="1" s="1"/>
  <c r="S4" i="1"/>
  <c r="T4" i="1" s="1"/>
  <c r="U4" i="1" s="1"/>
  <c r="Q45" i="1"/>
  <c r="P45" i="1"/>
  <c r="O45" i="1"/>
  <c r="N45" i="1"/>
  <c r="M45" i="1"/>
  <c r="L45" i="1"/>
  <c r="K45" i="1"/>
  <c r="R32" i="1" l="1"/>
  <c r="T7" i="1"/>
  <c r="U7" i="1" s="1"/>
  <c r="Q42" i="1"/>
  <c r="N49" i="1"/>
  <c r="P42" i="1"/>
  <c r="O42" i="1"/>
  <c r="J42" i="1"/>
  <c r="M42" i="1"/>
  <c r="K42" i="1"/>
  <c r="H42" i="1"/>
  <c r="R40" i="1"/>
  <c r="R45" i="1" s="1"/>
  <c r="L42" i="1"/>
  <c r="N42" i="1"/>
  <c r="I42" i="1"/>
  <c r="F42" i="1"/>
  <c r="D42" i="1"/>
  <c r="S40" i="1"/>
  <c r="S45" i="1" s="1"/>
  <c r="G42" i="1"/>
  <c r="R47" i="1" l="1"/>
  <c r="D49" i="1"/>
  <c r="Q49" i="1"/>
  <c r="L49" i="1"/>
  <c r="K49" i="1"/>
  <c r="H49" i="1"/>
  <c r="J49" i="1"/>
  <c r="I49" i="1"/>
  <c r="O49" i="1"/>
  <c r="G49" i="1"/>
  <c r="M49" i="1"/>
  <c r="P49" i="1"/>
  <c r="R42" i="1"/>
  <c r="F49" i="1"/>
  <c r="S42" i="1"/>
  <c r="T40" i="1"/>
  <c r="U40" i="1" s="1"/>
  <c r="T32" i="1"/>
  <c r="U32" i="1" s="1"/>
  <c r="R49" i="1" l="1"/>
</calcChain>
</file>

<file path=xl/sharedStrings.xml><?xml version="1.0" encoding="utf-8"?>
<sst xmlns="http://schemas.openxmlformats.org/spreadsheetml/2006/main" count="74" uniqueCount="72">
  <si>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</si>
  <si>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</si>
  <si>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</si>
  <si>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</si>
  <si>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</si>
  <si>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</si>
  <si>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</si>
  <si>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</si>
  <si>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</si>
  <si>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</si>
  <si>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</si>
  <si>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</si>
  <si>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</si>
  <si>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</si>
  <si>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</si>
  <si>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</si>
  <si>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</si>
  <si>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</si>
  <si>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</si>
  <si>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</si>
  <si>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</si>
  <si>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</si>
  <si>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</si>
  <si>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</si>
  <si>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</si>
  <si>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</si>
  <si>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</si>
  <si>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</si>
  <si>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</si>
  <si>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</si>
  <si>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</si>
  <si>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</si>
  <si>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</si>
  <si>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</si>
  <si>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</si>
  <si>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</si>
  <si>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</si>
  <si>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</si>
  <si>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</si>
  <si>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</si>
  <si>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</si>
  <si>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</si>
  <si>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</si>
  <si>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</si>
  <si>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</si>
  <si>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</si>
  <si>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</si>
  <si>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</si>
  <si>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Transfer from Business Account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</si>
  <si>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</si>
  <si>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</si>
  <si>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</si>
  <si>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</si>
  <si>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</si>
  <si>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</si>
  <si>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</si>
  <si>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ICO Fees</t>
  </si>
  <si>
    <t>Pension Contributions</t>
  </si>
  <si>
    <t>Viewfinder</t>
  </si>
  <si>
    <t>Grit Bins/Piles</t>
  </si>
  <si>
    <t>Tree Survey Inspections</t>
  </si>
  <si>
    <t>Grant Income</t>
  </si>
  <si>
    <t>Zoom Pro Subscription</t>
  </si>
  <si>
    <t>Bank Account Fees</t>
  </si>
  <si>
    <t>Cheque Charges</t>
  </si>
  <si>
    <t>INCOME AND EXPENDITURE ANALYSIS FOR THE YEAR ENDING 31 MARCH 2023</t>
  </si>
  <si>
    <t>RESERVES YTD TO 31 MARCH 2022</t>
  </si>
  <si>
    <t>Earmarked Reserves for 2022-2023</t>
  </si>
  <si>
    <t>Verge Cuts</t>
  </si>
  <si>
    <t>Blubberhouses Bench</t>
  </si>
  <si>
    <t>Queen Platinum Jubilee</t>
  </si>
  <si>
    <t>Asset Inspections and Valuations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</si>
</sst>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2" fontId="1" fillId="2" borderId="0" xfId="0" applyNumberFormat="1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31" workbookViewId="0">
      <selection activeCell="Q50" sqref="Q50"/>
    </sheetView>
  </sheetViews>
  <sheetFormatPr defaultRowHeight="14.5" x14ac:dyDescent="0.35"/>
  <cols>
    <col min="1" max="1" width="6.54296875" customWidth="1"/>
    <col min="2" max="2" width="12" customWidth="1"/>
    <col min="3" max="3" width="15.81640625" customWidth="1"/>
    <col min="4" max="4" width="9.1796875" style="17"/>
    <col min="5" max="5" width="3.1796875" customWidth="1"/>
    <col min="6" max="6" width="7.54296875" customWidth="1"/>
    <col min="7" max="8" width="6.7265625" customWidth="1"/>
    <col min="9" max="9" width="8.1796875" customWidth="1"/>
    <col min="10" max="10" width="6.7265625" customWidth="1"/>
    <col min="11" max="11" width="7.54296875" customWidth="1"/>
    <col min="12" max="14" width="6.7265625" customWidth="1"/>
    <col min="15" max="15" width="8.26953125" customWidth="1"/>
    <col min="16" max="16" width="6.7265625" customWidth="1"/>
    <col min="17" max="17" width="7.26953125" customWidth="1"/>
    <col min="18" max="18" width="9.1796875" customWidth="1"/>
    <col min="19" max="19" width="6.7265625" customWidth="1"/>
    <col min="20" max="20" width="8.81640625" customWidth="1"/>
    <col min="21" max="21" width="9" style="23" customWidth="1"/>
  </cols>
  <sheetData>
    <row r="1" spans="1:22" ht="21" x14ac:dyDescent="0.5">
      <c r="D1" s="20" t="s">
        <v>65</v>
      </c>
      <c r="E1" s="12"/>
      <c r="F1" s="12"/>
      <c r="G1" s="12"/>
      <c r="H1" s="12"/>
      <c r="I1" s="12"/>
      <c r="J1" s="12"/>
      <c r="K1" s="12"/>
    </row>
    <row r="2" spans="1:22" x14ac:dyDescent="0.35">
      <c r="A2" s="1"/>
      <c r="B2" s="1" t="s">
        <v>35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24</v>
      </c>
      <c r="S2" t="s">
        <v>14</v>
      </c>
      <c r="T2" t="s">
        <v>17</v>
      </c>
      <c r="U2" s="23" t="s">
        <v>18</v>
      </c>
      <c r="V2" t="s">
        <v>31</v>
      </c>
    </row>
    <row r="3" spans="1:22" x14ac:dyDescent="0.35">
      <c r="D3" s="17" t="s">
        <v>1</v>
      </c>
      <c r="S3" t="s">
        <v>15</v>
      </c>
      <c r="T3" t="s">
        <v>16</v>
      </c>
      <c r="U3" s="24" t="s">
        <v>19</v>
      </c>
      <c r="V3" t="s">
        <v>32</v>
      </c>
    </row>
    <row r="4" spans="1:22" x14ac:dyDescent="0.35">
      <c r="A4">
        <v>1</v>
      </c>
      <c r="B4" t="s">
        <v>36</v>
      </c>
      <c r="D4" s="22">
        <v>1000</v>
      </c>
      <c r="F4" s="2">
        <v>0</v>
      </c>
      <c r="G4" s="2">
        <v>260</v>
      </c>
      <c r="H4" s="2">
        <v>0</v>
      </c>
      <c r="I4" s="2">
        <v>172.5</v>
      </c>
      <c r="J4" s="2">
        <v>0</v>
      </c>
      <c r="K4" s="2">
        <v>157.5</v>
      </c>
      <c r="L4" s="2">
        <v>187.5</v>
      </c>
      <c r="M4" s="2">
        <v>345</v>
      </c>
      <c r="N4" s="2">
        <v>0</v>
      </c>
      <c r="O4" s="2">
        <v>0</v>
      </c>
      <c r="P4" s="2">
        <v>0</v>
      </c>
      <c r="Q4" s="2">
        <v>97.5</v>
      </c>
      <c r="R4" s="1">
        <f>SUM(F4:Q4)</f>
        <v>1220</v>
      </c>
      <c r="S4">
        <f t="shared" ref="S4:S31" si="0">D4-SUM(F4:Q4)</f>
        <v>-220</v>
      </c>
      <c r="T4" s="3">
        <f t="shared" ref="T4:T31" si="1">S4/D4*100</f>
        <v>-22</v>
      </c>
      <c r="U4" s="23">
        <f>100-T4</f>
        <v>122</v>
      </c>
      <c r="V4">
        <f>D4</f>
        <v>1000</v>
      </c>
    </row>
    <row r="5" spans="1:22" x14ac:dyDescent="0.35">
      <c r="A5">
        <v>2</v>
      </c>
      <c r="B5" t="s">
        <v>44</v>
      </c>
      <c r="D5" s="22">
        <v>3585</v>
      </c>
      <c r="F5" s="2">
        <v>0</v>
      </c>
      <c r="G5" s="2">
        <v>0</v>
      </c>
      <c r="H5" s="2">
        <v>0</v>
      </c>
      <c r="I5" s="2">
        <v>911.3</v>
      </c>
      <c r="J5" s="2">
        <v>0</v>
      </c>
      <c r="K5" s="2">
        <v>0</v>
      </c>
      <c r="L5" s="2">
        <v>911.3</v>
      </c>
      <c r="M5" s="2">
        <v>0</v>
      </c>
      <c r="N5" s="2">
        <v>0</v>
      </c>
      <c r="O5" s="2">
        <v>911.3</v>
      </c>
      <c r="P5" s="2">
        <v>0</v>
      </c>
      <c r="Q5" s="2">
        <v>911.3</v>
      </c>
      <c r="R5" s="1">
        <f t="shared" ref="R5:R31" si="2">SUM(F5:Q5)</f>
        <v>3645.2</v>
      </c>
      <c r="S5">
        <f t="shared" si="0"/>
        <v>-60.199999999999818</v>
      </c>
      <c r="T5" s="3">
        <f t="shared" si="1"/>
        <v>-1.6792189679218916</v>
      </c>
      <c r="U5" s="23">
        <f t="shared" ref="U5:U25" si="3">100-T5</f>
        <v>101.6792189679219</v>
      </c>
      <c r="V5">
        <f t="shared" ref="V5:V31" si="4">D5</f>
        <v>3585</v>
      </c>
    </row>
    <row r="6" spans="1:22" x14ac:dyDescent="0.35">
      <c r="A6">
        <v>3</v>
      </c>
      <c r="B6" t="s">
        <v>37</v>
      </c>
      <c r="D6" s="22">
        <v>400</v>
      </c>
      <c r="F6" s="2">
        <v>0</v>
      </c>
      <c r="G6" s="2">
        <v>0</v>
      </c>
      <c r="H6" s="2">
        <v>0</v>
      </c>
      <c r="I6" s="2">
        <v>111</v>
      </c>
      <c r="J6" s="2">
        <v>0</v>
      </c>
      <c r="K6" s="2">
        <v>78</v>
      </c>
      <c r="L6" s="2">
        <v>0</v>
      </c>
      <c r="M6" s="2">
        <v>78</v>
      </c>
      <c r="N6" s="2">
        <v>0</v>
      </c>
      <c r="O6" s="2">
        <v>63</v>
      </c>
      <c r="P6" s="2">
        <v>0</v>
      </c>
      <c r="Q6" s="2">
        <v>151</v>
      </c>
      <c r="R6" s="1">
        <f t="shared" si="2"/>
        <v>481</v>
      </c>
      <c r="S6">
        <f t="shared" si="0"/>
        <v>-81</v>
      </c>
      <c r="T6" s="3">
        <f t="shared" si="1"/>
        <v>-20.25</v>
      </c>
      <c r="U6" s="23">
        <f t="shared" si="3"/>
        <v>120.25</v>
      </c>
      <c r="V6">
        <f t="shared" si="4"/>
        <v>400</v>
      </c>
    </row>
    <row r="7" spans="1:22" x14ac:dyDescent="0.35">
      <c r="A7">
        <v>4</v>
      </c>
      <c r="B7" t="s">
        <v>38</v>
      </c>
      <c r="D7" s="22">
        <v>240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240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240</v>
      </c>
      <c r="S7">
        <f t="shared" si="0"/>
        <v>0</v>
      </c>
      <c r="T7" s="3">
        <f t="shared" si="1"/>
        <v>0</v>
      </c>
      <c r="U7" s="23">
        <f t="shared" si="3"/>
        <v>100</v>
      </c>
      <c r="V7">
        <f t="shared" si="4"/>
        <v>240</v>
      </c>
    </row>
    <row r="8" spans="1:22" x14ac:dyDescent="0.35">
      <c r="A8">
        <v>5</v>
      </c>
      <c r="B8" t="s">
        <v>49</v>
      </c>
      <c r="D8" s="22">
        <v>200</v>
      </c>
      <c r="F8" s="2">
        <v>0</v>
      </c>
      <c r="G8" s="2">
        <v>0</v>
      </c>
      <c r="H8" s="2">
        <v>0</v>
      </c>
      <c r="I8" s="2">
        <v>138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1">
        <f t="shared" si="2"/>
        <v>138</v>
      </c>
      <c r="S8">
        <f t="shared" si="0"/>
        <v>62</v>
      </c>
      <c r="T8" s="3">
        <f t="shared" si="1"/>
        <v>31</v>
      </c>
      <c r="U8" s="23">
        <f t="shared" si="3"/>
        <v>69</v>
      </c>
      <c r="V8">
        <f t="shared" si="4"/>
        <v>200</v>
      </c>
    </row>
    <row r="9" spans="1:22" x14ac:dyDescent="0.35">
      <c r="A9">
        <v>6</v>
      </c>
      <c r="B9" t="s">
        <v>39</v>
      </c>
      <c r="D9" s="22">
        <v>80</v>
      </c>
      <c r="F9" s="2">
        <v>0</v>
      </c>
      <c r="G9" s="2">
        <v>75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75</v>
      </c>
      <c r="S9">
        <f t="shared" si="0"/>
        <v>5</v>
      </c>
      <c r="T9" s="3">
        <f t="shared" si="1"/>
        <v>6.25</v>
      </c>
      <c r="U9" s="23">
        <f t="shared" si="3"/>
        <v>93.75</v>
      </c>
      <c r="V9">
        <f t="shared" si="4"/>
        <v>80</v>
      </c>
    </row>
    <row r="10" spans="1:22" x14ac:dyDescent="0.35">
      <c r="A10">
        <v>7</v>
      </c>
      <c r="B10" t="s">
        <v>20</v>
      </c>
      <c r="D10" s="22">
        <v>750</v>
      </c>
      <c r="F10" s="2">
        <v>0</v>
      </c>
      <c r="G10" s="2">
        <v>754.91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754.91</v>
      </c>
      <c r="S10">
        <f t="shared" si="0"/>
        <v>-4.9099999999999682</v>
      </c>
      <c r="T10" s="3">
        <f t="shared" si="1"/>
        <v>-0.6546666666666624</v>
      </c>
      <c r="U10" s="23">
        <f t="shared" si="3"/>
        <v>100.65466666666666</v>
      </c>
      <c r="V10">
        <f t="shared" si="4"/>
        <v>750</v>
      </c>
    </row>
    <row r="11" spans="1:22" x14ac:dyDescent="0.35">
      <c r="A11">
        <v>8</v>
      </c>
      <c r="B11" t="s">
        <v>40</v>
      </c>
      <c r="D11" s="22">
        <v>225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173.26</v>
      </c>
      <c r="N11" s="2">
        <v>0</v>
      </c>
      <c r="O11" s="2">
        <v>0</v>
      </c>
      <c r="P11" s="2">
        <v>0</v>
      </c>
      <c r="Q11" s="2">
        <v>0</v>
      </c>
      <c r="R11" s="1">
        <f t="shared" si="2"/>
        <v>173.26</v>
      </c>
      <c r="S11">
        <f t="shared" si="0"/>
        <v>51.740000000000009</v>
      </c>
      <c r="T11" s="3">
        <f t="shared" si="1"/>
        <v>22.995555555555562</v>
      </c>
      <c r="U11" s="23">
        <f t="shared" si="3"/>
        <v>77.004444444444431</v>
      </c>
      <c r="V11">
        <f t="shared" si="4"/>
        <v>225</v>
      </c>
    </row>
    <row r="12" spans="1:22" x14ac:dyDescent="0.35">
      <c r="A12">
        <v>9</v>
      </c>
      <c r="B12" t="s">
        <v>41</v>
      </c>
      <c r="D12" s="22">
        <v>400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540</v>
      </c>
      <c r="N12" s="2">
        <v>0</v>
      </c>
      <c r="O12" s="2">
        <v>75</v>
      </c>
      <c r="P12" s="2">
        <v>0</v>
      </c>
      <c r="Q12" s="2">
        <v>0</v>
      </c>
      <c r="R12" s="1">
        <f t="shared" si="2"/>
        <v>615</v>
      </c>
      <c r="S12">
        <f t="shared" si="0"/>
        <v>-215</v>
      </c>
      <c r="T12" s="3">
        <f t="shared" si="1"/>
        <v>-53.75</v>
      </c>
      <c r="U12" s="23">
        <f t="shared" si="3"/>
        <v>153.75</v>
      </c>
      <c r="V12">
        <f t="shared" si="4"/>
        <v>400</v>
      </c>
    </row>
    <row r="13" spans="1:22" x14ac:dyDescent="0.35">
      <c r="A13">
        <v>10</v>
      </c>
      <c r="B13" t="s">
        <v>42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</v>
      </c>
      <c r="P13" s="2">
        <v>0</v>
      </c>
      <c r="Q13" s="2">
        <v>0</v>
      </c>
      <c r="R13" s="1">
        <f t="shared" si="2"/>
        <v>14</v>
      </c>
      <c r="S13">
        <f t="shared" si="0"/>
        <v>1</v>
      </c>
      <c r="T13" s="3">
        <f t="shared" si="1"/>
        <v>6.666666666666667</v>
      </c>
      <c r="U13" s="23">
        <f t="shared" si="3"/>
        <v>93.333333333333329</v>
      </c>
      <c r="V13">
        <f t="shared" si="4"/>
        <v>15</v>
      </c>
    </row>
    <row r="14" spans="1:22" x14ac:dyDescent="0.35">
      <c r="A14">
        <v>11</v>
      </c>
      <c r="B14" t="s">
        <v>43</v>
      </c>
      <c r="D14" s="22">
        <v>80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84.48</v>
      </c>
      <c r="R14" s="1">
        <f t="shared" si="2"/>
        <v>84.48</v>
      </c>
      <c r="S14">
        <f t="shared" si="0"/>
        <v>-4.480000000000004</v>
      </c>
      <c r="T14" s="3">
        <f t="shared" si="1"/>
        <v>-5.600000000000005</v>
      </c>
      <c r="U14" s="23">
        <f t="shared" si="3"/>
        <v>105.60000000000001</v>
      </c>
      <c r="V14">
        <f t="shared" si="4"/>
        <v>80</v>
      </c>
    </row>
    <row r="15" spans="1:22" x14ac:dyDescent="0.35">
      <c r="A15">
        <v>12</v>
      </c>
      <c r="B15" t="s">
        <v>21</v>
      </c>
      <c r="D15" s="22"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0</v>
      </c>
      <c r="S15">
        <f t="shared" si="0"/>
        <v>50</v>
      </c>
      <c r="T15" s="3">
        <f t="shared" si="1"/>
        <v>100</v>
      </c>
      <c r="U15" s="23">
        <f t="shared" si="3"/>
        <v>0</v>
      </c>
      <c r="V15">
        <f t="shared" si="4"/>
        <v>50</v>
      </c>
    </row>
    <row r="16" spans="1:22" x14ac:dyDescent="0.35">
      <c r="A16">
        <v>13</v>
      </c>
      <c r="B16" t="s">
        <v>50</v>
      </c>
      <c r="D16" s="22">
        <v>100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1">
        <f t="shared" si="2"/>
        <v>0</v>
      </c>
      <c r="S16">
        <f t="shared" si="0"/>
        <v>100</v>
      </c>
      <c r="T16" s="3">
        <f t="shared" si="1"/>
        <v>100</v>
      </c>
      <c r="U16" s="23">
        <f t="shared" si="3"/>
        <v>0</v>
      </c>
      <c r="V16">
        <f t="shared" si="4"/>
        <v>100</v>
      </c>
    </row>
    <row r="17" spans="1:22" x14ac:dyDescent="0.35">
      <c r="A17">
        <v>14</v>
      </c>
      <c r="B17" t="s">
        <v>51</v>
      </c>
      <c r="D17" s="22">
        <v>230</v>
      </c>
      <c r="F17" s="2">
        <v>0</v>
      </c>
      <c r="G17" s="2">
        <v>218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218</v>
      </c>
      <c r="S17">
        <f t="shared" si="0"/>
        <v>12</v>
      </c>
      <c r="T17" s="3">
        <f t="shared" si="1"/>
        <v>5.2173913043478262</v>
      </c>
      <c r="U17" s="23">
        <f t="shared" si="3"/>
        <v>94.782608695652172</v>
      </c>
      <c r="V17">
        <f t="shared" si="4"/>
        <v>230</v>
      </c>
    </row>
    <row r="18" spans="1:22" x14ac:dyDescent="0.35">
      <c r="A18">
        <v>15</v>
      </c>
      <c r="B18" t="s">
        <v>56</v>
      </c>
      <c r="D18" s="22">
        <v>40</v>
      </c>
      <c r="F18" s="2">
        <v>0</v>
      </c>
      <c r="G18" s="2">
        <v>0</v>
      </c>
      <c r="H18" s="2">
        <v>0</v>
      </c>
      <c r="I18" s="2">
        <v>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0</v>
      </c>
      <c r="T18" s="3">
        <f t="shared" si="1"/>
        <v>0</v>
      </c>
      <c r="U18" s="23">
        <f t="shared" si="3"/>
        <v>100</v>
      </c>
      <c r="V18">
        <f t="shared" si="4"/>
        <v>40</v>
      </c>
    </row>
    <row r="19" spans="1:22" x14ac:dyDescent="0.35">
      <c r="A19">
        <v>16</v>
      </c>
      <c r="B19" t="s">
        <v>57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3">
        <f t="shared" si="3"/>
        <v>100</v>
      </c>
      <c r="V19">
        <f t="shared" si="4"/>
        <v>0</v>
      </c>
    </row>
    <row r="20" spans="1:22" x14ac:dyDescent="0.35">
      <c r="A20">
        <v>17</v>
      </c>
      <c r="B20" t="s">
        <v>53</v>
      </c>
      <c r="D20" s="22">
        <v>200</v>
      </c>
      <c r="F20" s="2">
        <v>0</v>
      </c>
      <c r="G20" s="2">
        <v>0</v>
      </c>
      <c r="H20" s="2">
        <v>0</v>
      </c>
      <c r="I20" s="2">
        <v>47.94</v>
      </c>
      <c r="J20" s="2">
        <v>0</v>
      </c>
      <c r="K20" s="2">
        <v>204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1">
        <f t="shared" si="2"/>
        <v>251.94</v>
      </c>
      <c r="S20">
        <f t="shared" si="0"/>
        <v>-51.94</v>
      </c>
      <c r="T20" s="3">
        <f t="shared" si="1"/>
        <v>-25.97</v>
      </c>
      <c r="U20" s="23">
        <f t="shared" si="3"/>
        <v>125.97</v>
      </c>
      <c r="V20">
        <f t="shared" si="4"/>
        <v>200</v>
      </c>
    </row>
    <row r="21" spans="1:22" x14ac:dyDescent="0.35">
      <c r="A21">
        <v>18</v>
      </c>
      <c r="B21" t="s">
        <v>54</v>
      </c>
      <c r="D21" s="2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">
        <f t="shared" si="2"/>
        <v>0</v>
      </c>
      <c r="S21">
        <f t="shared" si="0"/>
        <v>0</v>
      </c>
      <c r="T21" s="3">
        <v>0</v>
      </c>
      <c r="U21" s="23">
        <f t="shared" si="3"/>
        <v>100</v>
      </c>
      <c r="V21">
        <f t="shared" si="4"/>
        <v>0</v>
      </c>
    </row>
    <row r="22" spans="1:22" x14ac:dyDescent="0.35">
      <c r="A22">
        <v>19</v>
      </c>
      <c r="B22" t="s">
        <v>52</v>
      </c>
      <c r="D22" s="22">
        <v>200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200</v>
      </c>
      <c r="T22" s="3">
        <f t="shared" si="1"/>
        <v>100</v>
      </c>
      <c r="U22" s="23">
        <f t="shared" si="3"/>
        <v>0</v>
      </c>
      <c r="V22">
        <f t="shared" si="4"/>
        <v>200</v>
      </c>
    </row>
    <row r="23" spans="1:22" x14ac:dyDescent="0.35">
      <c r="A23">
        <v>20</v>
      </c>
      <c r="B23" t="s">
        <v>55</v>
      </c>
      <c r="D23" s="22">
        <v>100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17.989999999999998</v>
      </c>
      <c r="P23" s="2">
        <v>0</v>
      </c>
      <c r="Q23" s="2">
        <v>0</v>
      </c>
      <c r="R23" s="1">
        <f t="shared" si="2"/>
        <v>17.989999999999998</v>
      </c>
      <c r="S23">
        <f t="shared" si="0"/>
        <v>82.01</v>
      </c>
      <c r="T23" s="3">
        <f t="shared" si="1"/>
        <v>82.01</v>
      </c>
      <c r="U23" s="23">
        <f t="shared" si="3"/>
        <v>17.989999999999995</v>
      </c>
      <c r="V23">
        <f t="shared" si="4"/>
        <v>100</v>
      </c>
    </row>
    <row r="24" spans="1:22" x14ac:dyDescent="0.35">
      <c r="A24">
        <v>21</v>
      </c>
      <c r="B24" t="s">
        <v>62</v>
      </c>
      <c r="D24" s="22">
        <v>120</v>
      </c>
      <c r="F24" s="2">
        <v>0</v>
      </c>
      <c r="G24" s="2">
        <v>143.88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143.88</v>
      </c>
      <c r="S24">
        <f t="shared" si="0"/>
        <v>-23.879999999999995</v>
      </c>
      <c r="T24" s="3">
        <f t="shared" si="1"/>
        <v>-19.899999999999995</v>
      </c>
      <c r="U24" s="23">
        <f t="shared" si="3"/>
        <v>119.89999999999999</v>
      </c>
      <c r="V24">
        <f t="shared" si="4"/>
        <v>120</v>
      </c>
    </row>
    <row r="25" spans="1:22" x14ac:dyDescent="0.35">
      <c r="A25">
        <v>22</v>
      </c>
      <c r="B25" t="s">
        <v>58</v>
      </c>
      <c r="D25" s="2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">
        <f t="shared" si="2"/>
        <v>0</v>
      </c>
      <c r="S25">
        <f t="shared" si="0"/>
        <v>0</v>
      </c>
      <c r="T25" s="3">
        <v>0</v>
      </c>
      <c r="U25" s="23">
        <f t="shared" si="3"/>
        <v>100</v>
      </c>
      <c r="V25">
        <f t="shared" si="4"/>
        <v>0</v>
      </c>
    </row>
    <row r="26" spans="1:22" x14ac:dyDescent="0.35">
      <c r="A26">
        <v>23</v>
      </c>
      <c r="B26" t="s">
        <v>59</v>
      </c>
      <c r="D26" s="22">
        <v>300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">
        <f t="shared" si="2"/>
        <v>0</v>
      </c>
      <c r="S26">
        <f t="shared" si="0"/>
        <v>300</v>
      </c>
      <c r="T26" s="3">
        <f t="shared" si="1"/>
        <v>100</v>
      </c>
      <c r="U26" s="23">
        <f>100-T26</f>
        <v>0</v>
      </c>
      <c r="V26">
        <f t="shared" si="4"/>
        <v>300</v>
      </c>
    </row>
    <row r="27" spans="1:22" x14ac:dyDescent="0.35">
      <c r="A27">
        <v>24</v>
      </c>
      <c r="B27" t="s">
        <v>60</v>
      </c>
      <c r="D27" s="2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1">
        <f t="shared" si="2"/>
        <v>0</v>
      </c>
      <c r="S27">
        <f t="shared" si="0"/>
        <v>0</v>
      </c>
      <c r="T27" s="3">
        <v>0</v>
      </c>
      <c r="U27" s="23">
        <f>100-T27</f>
        <v>100</v>
      </c>
      <c r="V27">
        <f t="shared" si="4"/>
        <v>0</v>
      </c>
    </row>
    <row r="28" spans="1:22" x14ac:dyDescent="0.35">
      <c r="A28">
        <v>25</v>
      </c>
      <c r="B28" t="s">
        <v>70</v>
      </c>
      <c r="D28" s="22">
        <v>500</v>
      </c>
      <c r="F28" s="2">
        <v>0</v>
      </c>
      <c r="G28" s="2">
        <v>0</v>
      </c>
      <c r="H28" s="2">
        <v>0</v>
      </c>
      <c r="I28" s="2">
        <v>500</v>
      </c>
      <c r="J28" s="2">
        <v>0</v>
      </c>
      <c r="K28" s="2">
        <v>250</v>
      </c>
      <c r="L28" s="2">
        <v>0</v>
      </c>
      <c r="M28" s="2">
        <v>0</v>
      </c>
      <c r="N28" s="2">
        <v>0</v>
      </c>
      <c r="O28" s="2">
        <v>750</v>
      </c>
      <c r="P28" s="2">
        <v>0</v>
      </c>
      <c r="Q28" s="2">
        <v>0</v>
      </c>
      <c r="R28" s="1">
        <f t="shared" si="2"/>
        <v>1500</v>
      </c>
      <c r="S28">
        <f t="shared" si="0"/>
        <v>-1000</v>
      </c>
      <c r="T28" s="3">
        <f t="shared" si="1"/>
        <v>-200</v>
      </c>
      <c r="U28" s="23">
        <f t="shared" ref="U28:U31" si="5">100-T28</f>
        <v>300</v>
      </c>
      <c r="V28">
        <f t="shared" si="4"/>
        <v>500</v>
      </c>
    </row>
    <row r="29" spans="1:22" x14ac:dyDescent="0.35">
      <c r="A29">
        <v>26</v>
      </c>
      <c r="B29" t="s">
        <v>63</v>
      </c>
      <c r="D29" s="22">
        <v>60</v>
      </c>
      <c r="F29" s="2">
        <v>5</v>
      </c>
      <c r="G29" s="2">
        <v>5</v>
      </c>
      <c r="H29" s="2">
        <v>5</v>
      </c>
      <c r="I29" s="2">
        <v>5</v>
      </c>
      <c r="J29" s="2">
        <v>5</v>
      </c>
      <c r="K29" s="2">
        <v>5</v>
      </c>
      <c r="L29" s="2">
        <v>5</v>
      </c>
      <c r="M29" s="2">
        <v>5</v>
      </c>
      <c r="N29" s="2">
        <v>5</v>
      </c>
      <c r="O29" s="2">
        <v>5</v>
      </c>
      <c r="P29" s="2">
        <v>5</v>
      </c>
      <c r="Q29" s="2">
        <v>5</v>
      </c>
      <c r="R29" s="1">
        <f t="shared" si="2"/>
        <v>60</v>
      </c>
      <c r="S29">
        <f t="shared" si="0"/>
        <v>0</v>
      </c>
      <c r="T29" s="3">
        <f t="shared" si="1"/>
        <v>0</v>
      </c>
      <c r="U29" s="23">
        <f t="shared" si="5"/>
        <v>100</v>
      </c>
      <c r="V29">
        <f t="shared" si="4"/>
        <v>60</v>
      </c>
    </row>
    <row r="30" spans="1:22" x14ac:dyDescent="0.35">
      <c r="A30">
        <v>27</v>
      </c>
      <c r="B30" t="s">
        <v>64</v>
      </c>
      <c r="D30" s="22">
        <v>60</v>
      </c>
      <c r="F30" s="2">
        <v>1.2</v>
      </c>
      <c r="G30" s="2">
        <v>0.4</v>
      </c>
      <c r="H30" s="2">
        <v>2.4</v>
      </c>
      <c r="I30" s="2">
        <v>2.8</v>
      </c>
      <c r="J30" s="2">
        <v>0</v>
      </c>
      <c r="K30" s="2">
        <v>0.8</v>
      </c>
      <c r="L30" s="2">
        <v>1.6</v>
      </c>
      <c r="M30" s="2">
        <v>2</v>
      </c>
      <c r="N30" s="2">
        <v>0.4</v>
      </c>
      <c r="O30" s="2">
        <v>1.2</v>
      </c>
      <c r="P30" s="2">
        <v>0</v>
      </c>
      <c r="Q30" s="2">
        <v>0</v>
      </c>
      <c r="R30" s="1">
        <f t="shared" si="2"/>
        <v>12.799999999999999</v>
      </c>
      <c r="S30">
        <f t="shared" si="0"/>
        <v>47.2</v>
      </c>
      <c r="T30" s="3">
        <f t="shared" si="1"/>
        <v>78.666666666666671</v>
      </c>
      <c r="U30" s="23">
        <f t="shared" si="5"/>
        <v>21.333333333333329</v>
      </c>
      <c r="V30">
        <f t="shared" si="4"/>
        <v>60</v>
      </c>
    </row>
    <row r="31" spans="1:22" x14ac:dyDescent="0.35">
      <c r="A31">
        <v>28</v>
      </c>
      <c r="B31" t="s">
        <v>71</v>
      </c>
      <c r="D31" s="22">
        <v>1000</v>
      </c>
      <c r="F31" s="2">
        <v>0</v>
      </c>
      <c r="G31" s="2">
        <v>480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1">
        <f t="shared" si="2"/>
        <v>480</v>
      </c>
      <c r="S31">
        <f t="shared" si="0"/>
        <v>520</v>
      </c>
      <c r="T31" s="3">
        <f t="shared" si="1"/>
        <v>52</v>
      </c>
      <c r="U31" s="23">
        <f t="shared" si="5"/>
        <v>48</v>
      </c>
      <c r="V31">
        <f t="shared" si="4"/>
        <v>1000</v>
      </c>
    </row>
    <row r="32" spans="1:22" x14ac:dyDescent="0.35">
      <c r="B32" t="s">
        <v>46</v>
      </c>
      <c r="D32" s="18">
        <f>SUM(D4:D31)</f>
        <v>9935</v>
      </c>
      <c r="E32" s="5"/>
      <c r="F32" s="4">
        <f t="shared" ref="F32:K32" si="6">SUM(F4:F31)</f>
        <v>6.2</v>
      </c>
      <c r="G32" s="4">
        <f t="shared" si="6"/>
        <v>1937.19</v>
      </c>
      <c r="H32" s="4">
        <f t="shared" si="6"/>
        <v>7.4</v>
      </c>
      <c r="I32" s="4">
        <f t="shared" si="6"/>
        <v>1928.54</v>
      </c>
      <c r="J32" s="4">
        <f t="shared" si="6"/>
        <v>5</v>
      </c>
      <c r="K32" s="4">
        <f t="shared" si="6"/>
        <v>935.3</v>
      </c>
      <c r="L32" s="4">
        <f>SUM(L4:L31)</f>
        <v>1105.3999999999999</v>
      </c>
      <c r="M32" s="4">
        <f>SUM(M4:M31)</f>
        <v>1143.26</v>
      </c>
      <c r="N32" s="4">
        <f>SUM(N4:N31)</f>
        <v>5.4</v>
      </c>
      <c r="O32" s="28">
        <f>SUM(O4:O31)</f>
        <v>1837.49</v>
      </c>
      <c r="P32" s="28">
        <f>SUM(P4:P31)</f>
        <v>5</v>
      </c>
      <c r="Q32" s="28">
        <f>SUM(Q4:Q31)</f>
        <v>1249.28</v>
      </c>
      <c r="R32" s="4">
        <f>SUM(R4:R31)</f>
        <v>10165.459999999999</v>
      </c>
      <c r="S32" s="4">
        <f>D32-SUM(F32:Q32)</f>
        <v>-230.46000000000095</v>
      </c>
      <c r="T32" s="6">
        <f>S32/D32*100</f>
        <v>-2.3196779063915547</v>
      </c>
      <c r="U32" s="25">
        <f t="shared" ref="U32:U40" si="7">100-T32</f>
        <v>102.31967790639156</v>
      </c>
      <c r="V32">
        <f>SUM(V4:V31)</f>
        <v>9935</v>
      </c>
    </row>
    <row r="33" spans="2:23" x14ac:dyDescent="0.35">
      <c r="T33" s="3"/>
    </row>
    <row r="34" spans="2:23" x14ac:dyDescent="0.35">
      <c r="B34" t="s">
        <v>22</v>
      </c>
      <c r="D34" s="22">
        <v>7700</v>
      </c>
      <c r="F34" s="2">
        <v>3850</v>
      </c>
      <c r="G34" s="2">
        <v>0</v>
      </c>
      <c r="H34" s="2">
        <v>0</v>
      </c>
      <c r="I34" s="2">
        <v>0</v>
      </c>
      <c r="J34" s="2">
        <v>0</v>
      </c>
      <c r="K34" s="23">
        <v>3850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1">
        <f t="shared" ref="R34:R40" si="8">SUM(F34:Q34)</f>
        <v>7700</v>
      </c>
      <c r="S34">
        <f t="shared" ref="S34:S40" si="9">D34-SUM(F34:Q34)</f>
        <v>0</v>
      </c>
      <c r="T34" s="3">
        <f>S34/D34*100</f>
        <v>0</v>
      </c>
      <c r="U34" s="23">
        <f t="shared" si="7"/>
        <v>100</v>
      </c>
      <c r="V34">
        <f t="shared" ref="V34:V39" si="10">D34</f>
        <v>7700</v>
      </c>
    </row>
    <row r="35" spans="2:23" x14ac:dyDescent="0.35">
      <c r="B35" t="s">
        <v>61</v>
      </c>
      <c r="D35" s="2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1">
        <f t="shared" si="8"/>
        <v>0</v>
      </c>
      <c r="S35">
        <f t="shared" si="9"/>
        <v>0</v>
      </c>
      <c r="T35" s="3">
        <v>0</v>
      </c>
      <c r="U35" s="23">
        <v>100</v>
      </c>
      <c r="V35">
        <f t="shared" si="10"/>
        <v>0</v>
      </c>
    </row>
    <row r="36" spans="2:23" x14ac:dyDescent="0.35">
      <c r="B36" t="s">
        <v>23</v>
      </c>
      <c r="D36" s="2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1">
        <f t="shared" si="8"/>
        <v>0</v>
      </c>
      <c r="S36">
        <f t="shared" si="9"/>
        <v>0</v>
      </c>
      <c r="T36" s="3">
        <v>0</v>
      </c>
      <c r="U36" s="23">
        <v>0</v>
      </c>
      <c r="V36">
        <f t="shared" si="10"/>
        <v>0</v>
      </c>
    </row>
    <row r="37" spans="2:23" x14ac:dyDescent="0.35">
      <c r="B37" t="s">
        <v>45</v>
      </c>
      <c r="D37" s="2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320.64999999999998</v>
      </c>
      <c r="P37" s="2">
        <v>0</v>
      </c>
      <c r="Q37" s="2">
        <v>0</v>
      </c>
      <c r="R37" s="1">
        <f t="shared" si="8"/>
        <v>320.64999999999998</v>
      </c>
      <c r="S37">
        <f t="shared" si="9"/>
        <v>-320.64999999999998</v>
      </c>
      <c r="T37" s="3">
        <v>0</v>
      </c>
      <c r="U37" s="23">
        <v>0</v>
      </c>
      <c r="V37">
        <f t="shared" si="10"/>
        <v>0</v>
      </c>
    </row>
    <row r="38" spans="2:23" x14ac:dyDescent="0.35">
      <c r="B38" t="s">
        <v>30</v>
      </c>
      <c r="D38" s="2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1">
        <f t="shared" si="8"/>
        <v>0</v>
      </c>
      <c r="S38">
        <f t="shared" si="9"/>
        <v>0</v>
      </c>
      <c r="T38" s="3">
        <v>0</v>
      </c>
      <c r="U38" s="23">
        <v>0</v>
      </c>
      <c r="V38">
        <f t="shared" si="10"/>
        <v>0</v>
      </c>
    </row>
    <row r="39" spans="2:23" x14ac:dyDescent="0.35">
      <c r="B39" t="s">
        <v>48</v>
      </c>
      <c r="D39" s="2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1">
        <f t="shared" si="8"/>
        <v>0</v>
      </c>
      <c r="S39">
        <f t="shared" si="9"/>
        <v>0</v>
      </c>
      <c r="T39" s="3">
        <v>0</v>
      </c>
      <c r="U39" s="23">
        <v>0</v>
      </c>
      <c r="V39">
        <f t="shared" si="10"/>
        <v>0</v>
      </c>
    </row>
    <row r="40" spans="2:23" x14ac:dyDescent="0.35">
      <c r="B40" t="s">
        <v>47</v>
      </c>
      <c r="D40" s="16">
        <f>SUM(D34:D39)</f>
        <v>7700</v>
      </c>
      <c r="E40" s="10"/>
      <c r="F40" s="9">
        <f t="shared" ref="F40:Q40" si="11">SUM(F34:F39)</f>
        <v>3850</v>
      </c>
      <c r="G40" s="9">
        <f t="shared" si="11"/>
        <v>0</v>
      </c>
      <c r="H40" s="9">
        <f t="shared" si="11"/>
        <v>0</v>
      </c>
      <c r="I40" s="9">
        <f t="shared" si="11"/>
        <v>0</v>
      </c>
      <c r="J40" s="9">
        <f t="shared" si="11"/>
        <v>0</v>
      </c>
      <c r="K40" s="9">
        <f t="shared" si="11"/>
        <v>3850</v>
      </c>
      <c r="L40" s="9">
        <f t="shared" si="11"/>
        <v>0</v>
      </c>
      <c r="M40" s="9">
        <f t="shared" si="11"/>
        <v>0</v>
      </c>
      <c r="N40" s="9">
        <f t="shared" si="11"/>
        <v>0</v>
      </c>
      <c r="O40" s="9">
        <f t="shared" si="11"/>
        <v>320.64999999999998</v>
      </c>
      <c r="P40" s="9">
        <f t="shared" si="11"/>
        <v>0</v>
      </c>
      <c r="Q40" s="9">
        <f t="shared" si="11"/>
        <v>0</v>
      </c>
      <c r="R40" s="9">
        <f t="shared" si="8"/>
        <v>8020.65</v>
      </c>
      <c r="S40" s="10">
        <f t="shared" si="9"/>
        <v>-320.64999999999964</v>
      </c>
      <c r="T40" s="11">
        <f>S40/D40*100</f>
        <v>-4.1642857142857093</v>
      </c>
      <c r="U40" s="26">
        <f t="shared" si="7"/>
        <v>104.16428571428571</v>
      </c>
      <c r="V40">
        <f>SUM(V34:V39)</f>
        <v>7700</v>
      </c>
    </row>
    <row r="41" spans="2:23" x14ac:dyDescent="0.35">
      <c r="T41" s="3"/>
    </row>
    <row r="42" spans="2:23" x14ac:dyDescent="0.35">
      <c r="B42" s="7" t="s">
        <v>28</v>
      </c>
      <c r="C42" s="8"/>
      <c r="D42" s="21">
        <f>D32-D40</f>
        <v>2235</v>
      </c>
      <c r="E42" s="8"/>
      <c r="F42" s="7">
        <f t="shared" ref="F42:O42" si="12">F32-F40</f>
        <v>-3843.8</v>
      </c>
      <c r="G42" s="7">
        <f t="shared" si="12"/>
        <v>1937.19</v>
      </c>
      <c r="H42" s="7">
        <f t="shared" si="12"/>
        <v>7.4</v>
      </c>
      <c r="I42" s="7">
        <f t="shared" si="12"/>
        <v>1928.54</v>
      </c>
      <c r="J42" s="7">
        <f t="shared" si="12"/>
        <v>5</v>
      </c>
      <c r="K42" s="7">
        <f t="shared" si="12"/>
        <v>-2914.7</v>
      </c>
      <c r="L42" s="7">
        <f t="shared" si="12"/>
        <v>1105.3999999999999</v>
      </c>
      <c r="M42" s="7">
        <f t="shared" si="12"/>
        <v>1143.26</v>
      </c>
      <c r="N42" s="7">
        <f t="shared" si="12"/>
        <v>5.4</v>
      </c>
      <c r="O42" s="7">
        <f t="shared" si="12"/>
        <v>1516.8400000000001</v>
      </c>
      <c r="P42" s="7">
        <f>P32+P41-P40</f>
        <v>5</v>
      </c>
      <c r="Q42" s="7">
        <f>Q32-Q40</f>
        <v>1249.28</v>
      </c>
      <c r="R42" s="7">
        <f>R32-R41-R40</f>
        <v>2144.8099999999995</v>
      </c>
      <c r="S42" s="7">
        <f>D42-SUM(F42:Q42)</f>
        <v>90.190000000000055</v>
      </c>
      <c r="T42" s="3"/>
    </row>
    <row r="44" spans="2:23" x14ac:dyDescent="0.35">
      <c r="B44" s="1"/>
      <c r="C44" s="1"/>
      <c r="D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4"/>
      <c r="U44" s="27"/>
    </row>
    <row r="45" spans="2:23" x14ac:dyDescent="0.35">
      <c r="B45" s="1" t="s">
        <v>26</v>
      </c>
      <c r="C45" s="1"/>
      <c r="D45" s="16">
        <f>D40</f>
        <v>7700</v>
      </c>
      <c r="E45" s="16">
        <f t="shared" ref="E45:S45" si="13">E40</f>
        <v>0</v>
      </c>
      <c r="F45" s="16">
        <f t="shared" si="13"/>
        <v>3850</v>
      </c>
      <c r="G45" s="16">
        <f t="shared" si="13"/>
        <v>0</v>
      </c>
      <c r="H45" s="16">
        <f t="shared" si="13"/>
        <v>0</v>
      </c>
      <c r="I45" s="16">
        <f t="shared" si="13"/>
        <v>0</v>
      </c>
      <c r="J45" s="16">
        <f t="shared" si="13"/>
        <v>0</v>
      </c>
      <c r="K45" s="16">
        <f t="shared" si="13"/>
        <v>3850</v>
      </c>
      <c r="L45" s="16">
        <f t="shared" si="13"/>
        <v>0</v>
      </c>
      <c r="M45" s="16">
        <f t="shared" si="13"/>
        <v>0</v>
      </c>
      <c r="N45" s="16">
        <f t="shared" si="13"/>
        <v>0</v>
      </c>
      <c r="O45" s="16">
        <f t="shared" si="13"/>
        <v>320.64999999999998</v>
      </c>
      <c r="P45" s="16">
        <f t="shared" si="13"/>
        <v>0</v>
      </c>
      <c r="Q45" s="16">
        <f t="shared" si="13"/>
        <v>0</v>
      </c>
      <c r="R45" s="16">
        <f t="shared" si="13"/>
        <v>8020.65</v>
      </c>
      <c r="S45" s="16">
        <f t="shared" si="13"/>
        <v>-320.64999999999964</v>
      </c>
      <c r="W45" s="1"/>
    </row>
    <row r="46" spans="2:23" x14ac:dyDescent="0.35">
      <c r="B46" s="1"/>
      <c r="C46" s="1"/>
      <c r="D46" s="2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23" x14ac:dyDescent="0.35">
      <c r="B47" s="1" t="s">
        <v>25</v>
      </c>
      <c r="C47" s="1"/>
      <c r="D47" s="18">
        <f t="shared" ref="D47:S47" si="14">D32</f>
        <v>9935</v>
      </c>
      <c r="E47" s="18">
        <f t="shared" si="14"/>
        <v>0</v>
      </c>
      <c r="F47" s="18">
        <f t="shared" si="14"/>
        <v>6.2</v>
      </c>
      <c r="G47" s="18">
        <f t="shared" si="14"/>
        <v>1937.19</v>
      </c>
      <c r="H47" s="18">
        <f t="shared" si="14"/>
        <v>7.4</v>
      </c>
      <c r="I47" s="18">
        <f t="shared" si="14"/>
        <v>1928.54</v>
      </c>
      <c r="J47" s="18">
        <f t="shared" si="14"/>
        <v>5</v>
      </c>
      <c r="K47" s="18">
        <f t="shared" si="14"/>
        <v>935.3</v>
      </c>
      <c r="L47" s="18">
        <f t="shared" si="14"/>
        <v>1105.3999999999999</v>
      </c>
      <c r="M47" s="18">
        <f t="shared" si="14"/>
        <v>1143.26</v>
      </c>
      <c r="N47" s="18">
        <f t="shared" si="14"/>
        <v>5.4</v>
      </c>
      <c r="O47" s="18">
        <f t="shared" si="14"/>
        <v>1837.49</v>
      </c>
      <c r="P47" s="18">
        <f t="shared" si="14"/>
        <v>5</v>
      </c>
      <c r="Q47" s="18">
        <f t="shared" si="14"/>
        <v>1249.28</v>
      </c>
      <c r="R47" s="18">
        <f t="shared" si="14"/>
        <v>10165.459999999999</v>
      </c>
      <c r="S47" s="18">
        <f t="shared" si="14"/>
        <v>-230.46000000000095</v>
      </c>
      <c r="W47" s="1"/>
    </row>
    <row r="49" spans="2:23" x14ac:dyDescent="0.35">
      <c r="B49" s="13" t="s">
        <v>27</v>
      </c>
      <c r="C49" s="13"/>
      <c r="D49" s="19">
        <f>D45-D47</f>
        <v>-2235</v>
      </c>
      <c r="E49" s="13"/>
      <c r="F49" s="13">
        <f t="shared" ref="F49:R49" si="15">F45-F47</f>
        <v>3843.8</v>
      </c>
      <c r="G49" s="13">
        <f t="shared" si="15"/>
        <v>-1937.19</v>
      </c>
      <c r="H49" s="13">
        <f t="shared" si="15"/>
        <v>-7.4</v>
      </c>
      <c r="I49" s="13">
        <f t="shared" si="15"/>
        <v>-1928.54</v>
      </c>
      <c r="J49" s="13">
        <f t="shared" si="15"/>
        <v>-5</v>
      </c>
      <c r="K49" s="13">
        <f t="shared" si="15"/>
        <v>2914.7</v>
      </c>
      <c r="L49" s="13">
        <f t="shared" si="15"/>
        <v>-1105.3999999999999</v>
      </c>
      <c r="M49" s="13">
        <f t="shared" si="15"/>
        <v>-1143.26</v>
      </c>
      <c r="N49" s="13">
        <f t="shared" si="15"/>
        <v>-5.4</v>
      </c>
      <c r="O49" s="13">
        <f t="shared" si="15"/>
        <v>-1516.8400000000001</v>
      </c>
      <c r="P49" s="13">
        <f t="shared" si="15"/>
        <v>-5</v>
      </c>
      <c r="Q49" s="13">
        <f t="shared" si="15"/>
        <v>-1249.28</v>
      </c>
      <c r="R49" s="13">
        <f t="shared" si="15"/>
        <v>-2144.8099999999995</v>
      </c>
      <c r="S49" s="13"/>
      <c r="W49" s="1"/>
    </row>
  </sheetData>
  <sortState xmlns:xlrd2="http://schemas.microsoft.com/office/spreadsheetml/2017/richdata2" ref="A96:W99">
    <sortCondition ref="A96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workbookViewId="0">
      <selection activeCell="F15" sqref="F15"/>
    </sheetView>
  </sheetViews>
  <sheetFormatPr defaultRowHeight="14.5" x14ac:dyDescent="0.35"/>
  <cols>
    <col min="5" max="5" width="10.54296875" bestFit="1" customWidth="1"/>
  </cols>
  <sheetData>
    <row r="1" spans="2:5" ht="18.5" x14ac:dyDescent="0.45">
      <c r="B1" s="15" t="s">
        <v>66</v>
      </c>
    </row>
    <row r="4" spans="2:5" x14ac:dyDescent="0.35">
      <c r="B4" t="s">
        <v>33</v>
      </c>
      <c r="E4" s="2">
        <v>5308.59</v>
      </c>
    </row>
    <row r="5" spans="2:5" x14ac:dyDescent="0.35">
      <c r="B5" t="s">
        <v>34</v>
      </c>
      <c r="E5" s="2">
        <v>10732.3</v>
      </c>
    </row>
    <row r="6" spans="2:5" x14ac:dyDescent="0.35">
      <c r="B6" t="s">
        <v>29</v>
      </c>
      <c r="E6" s="2">
        <f>SUM(E4:E5)</f>
        <v>16040.89</v>
      </c>
    </row>
    <row r="7" spans="2:5" x14ac:dyDescent="0.35">
      <c r="E7" s="2"/>
    </row>
    <row r="8" spans="2:5" x14ac:dyDescent="0.35">
      <c r="E8" s="2"/>
    </row>
    <row r="9" spans="2:5" x14ac:dyDescent="0.35">
      <c r="E9" s="2"/>
    </row>
    <row r="10" spans="2:5" x14ac:dyDescent="0.35">
      <c r="B10" t="s">
        <v>67</v>
      </c>
    </row>
    <row r="11" spans="2:5" x14ac:dyDescent="0.35">
      <c r="B11" t="s">
        <v>53</v>
      </c>
      <c r="D11" s="29">
        <v>600</v>
      </c>
      <c r="E11" s="2"/>
    </row>
    <row r="12" spans="2:5" x14ac:dyDescent="0.35">
      <c r="B12" t="s">
        <v>52</v>
      </c>
      <c r="D12" s="29">
        <v>650</v>
      </c>
    </row>
    <row r="13" spans="2:5" x14ac:dyDescent="0.35">
      <c r="B13" t="s">
        <v>68</v>
      </c>
      <c r="D13" s="29">
        <v>500</v>
      </c>
    </row>
    <row r="14" spans="2:5" x14ac:dyDescent="0.35">
      <c r="B14" t="s">
        <v>69</v>
      </c>
      <c r="D14" s="29">
        <v>500</v>
      </c>
    </row>
    <row r="19" spans="2:5" ht="18.5" x14ac:dyDescent="0.45">
      <c r="B19" s="15"/>
    </row>
    <row r="21" spans="2:5" x14ac:dyDescent="0.35">
      <c r="E21" s="2"/>
    </row>
    <row r="22" spans="2:5" x14ac:dyDescent="0.35">
      <c r="E22" s="2"/>
    </row>
    <row r="23" spans="2:5" x14ac:dyDescent="0.35">
      <c r="E23" s="2"/>
    </row>
    <row r="24" spans="2:5" x14ac:dyDescent="0.35">
      <c r="E24" s="2"/>
    </row>
    <row r="25" spans="2:5" x14ac:dyDescent="0.35">
      <c r="E25" s="2"/>
    </row>
    <row r="26" spans="2:5" x14ac:dyDescent="0.35">
      <c r="E26" s="2"/>
    </row>
    <row r="27" spans="2:5" x14ac:dyDescent="0.35">
      <c r="E27" s="2"/>
    </row>
    <row r="31" spans="2:5" ht="18.5" x14ac:dyDescent="0.45">
      <c r="B31" s="15"/>
    </row>
    <row r="33" spans="5:5" x14ac:dyDescent="0.35">
      <c r="E33" s="2"/>
    </row>
    <row r="34" spans="5:5" x14ac:dyDescent="0.35">
      <c r="E34" s="2"/>
    </row>
    <row r="35" spans="5:5" x14ac:dyDescent="0.35">
      <c r="E35" s="2"/>
    </row>
    <row r="36" spans="5:5" x14ac:dyDescent="0.35">
      <c r="E36" s="2"/>
    </row>
    <row r="37" spans="5:5" x14ac:dyDescent="0.35">
      <c r="E37" s="2"/>
    </row>
    <row r="38" spans="5:5" x14ac:dyDescent="0.35">
      <c r="E38" s="2"/>
    </row>
    <row r="39" spans="5:5" x14ac:dyDescent="0.35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Jason Knowles</cp:lastModifiedBy>
  <cp:lastPrinted>2022-04-21T15:56:03Z</cp:lastPrinted>
  <dcterms:created xsi:type="dcterms:W3CDTF">2014-10-09T08:36:15Z</dcterms:created>
  <dcterms:modified xsi:type="dcterms:W3CDTF">2023-02-27T13:54:50Z</dcterms:modified>
</cp:coreProperties>
</file>